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2024\08-2023 Nesyt II etap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8-2023 - Hodonín, cesta 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'08-2023 - Hodonín, cesta ...'!$C$98:$K$406</definedName>
    <definedName name="_xlnm.Print_Area" localSheetId="1">'08-2023 - Hodonín, cesta ...'!$C$4:$J$39,'08-2023 - Hodonín, cesta ...'!$C$45:$J$80,'08-2023 - Hodonín, cesta ...'!$C$86:$K$406</definedName>
    <definedName name="_xlnm.Print_Titles" localSheetId="1">'08-2023 - Hodonín, cesta ...'!$98:$98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T397"/>
  <c r="R398"/>
  <c r="R397"/>
  <c r="P398"/>
  <c r="P397"/>
  <c r="BI395"/>
  <c r="BH395"/>
  <c r="BG395"/>
  <c r="BF395"/>
  <c r="T395"/>
  <c r="T394"/>
  <c r="R395"/>
  <c r="R394"/>
  <c r="P395"/>
  <c r="P394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T373"/>
  <c r="R374"/>
  <c r="R373"/>
  <c r="P374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3"/>
  <c r="BH333"/>
  <c r="BG333"/>
  <c r="BF333"/>
  <c r="T333"/>
  <c r="R333"/>
  <c r="P333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299"/>
  <c r="BH299"/>
  <c r="BG299"/>
  <c r="BF299"/>
  <c r="T299"/>
  <c r="R299"/>
  <c r="P299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T128"/>
  <c r="R129"/>
  <c r="R128"/>
  <c r="P129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T114"/>
  <c r="R115"/>
  <c r="R114"/>
  <c r="P115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F93"/>
  <c r="E91"/>
  <c r="F52"/>
  <c r="E50"/>
  <c r="J24"/>
  <c r="E24"/>
  <c r="J96"/>
  <c r="J23"/>
  <c r="J21"/>
  <c r="E21"/>
  <c r="J95"/>
  <c r="J20"/>
  <c r="J18"/>
  <c r="E18"/>
  <c r="F55"/>
  <c r="J17"/>
  <c r="J15"/>
  <c r="E15"/>
  <c r="F95"/>
  <c r="J14"/>
  <c r="J12"/>
  <c r="J93"/>
  <c r="E7"/>
  <c r="E48"/>
  <c i="1" r="L50"/>
  <c r="AM50"/>
  <c r="AM49"/>
  <c r="L49"/>
  <c r="AM47"/>
  <c r="L47"/>
  <c r="L45"/>
  <c r="L44"/>
  <c i="2" r="BK363"/>
  <c r="J329"/>
  <c r="BK264"/>
  <c r="BK220"/>
  <c r="J147"/>
  <c r="BK353"/>
  <c r="BK339"/>
  <c r="J289"/>
  <c r="J264"/>
  <c r="BK228"/>
  <c r="J205"/>
  <c r="J183"/>
  <c r="J154"/>
  <c r="BK404"/>
  <c r="J398"/>
  <c r="BK379"/>
  <c r="J333"/>
  <c r="BK289"/>
  <c r="BK232"/>
  <c r="BK166"/>
  <c r="J140"/>
  <c r="BK102"/>
  <c r="J363"/>
  <c r="J342"/>
  <c r="BK266"/>
  <c r="BK215"/>
  <c r="BK180"/>
  <c r="J115"/>
  <c r="BK282"/>
  <c r="BK247"/>
  <c r="J229"/>
  <c r="BK177"/>
  <c i="1" r="AS54"/>
  <c i="2" r="BK254"/>
  <c r="J228"/>
  <c r="J177"/>
  <c r="J145"/>
  <c r="J392"/>
  <c r="J358"/>
  <c r="J325"/>
  <c r="BK240"/>
  <c r="J208"/>
  <c r="BK185"/>
  <c r="BK377"/>
  <c r="BK356"/>
  <c r="BK343"/>
  <c r="BK319"/>
  <c r="BK275"/>
  <c r="BK244"/>
  <c r="J211"/>
  <c r="BK189"/>
  <c r="J129"/>
  <c r="BK402"/>
  <c r="BK390"/>
  <c r="J374"/>
  <c r="BK326"/>
  <c r="J269"/>
  <c r="BK238"/>
  <c r="BK199"/>
  <c r="BK145"/>
  <c r="J119"/>
  <c r="J366"/>
  <c r="J343"/>
  <c r="BK293"/>
  <c r="J250"/>
  <c r="BK218"/>
  <c r="BK186"/>
  <c r="BK133"/>
  <c r="J299"/>
  <c r="J246"/>
  <c r="BK214"/>
  <c r="J174"/>
  <c r="J322"/>
  <c r="BK269"/>
  <c r="J240"/>
  <c r="J193"/>
  <c r="BK147"/>
  <c r="J383"/>
  <c r="BK342"/>
  <c r="J316"/>
  <c r="BK251"/>
  <c r="J215"/>
  <c r="BK196"/>
  <c r="BK115"/>
  <c r="BK366"/>
  <c r="J326"/>
  <c r="BK280"/>
  <c r="J242"/>
  <c r="BK224"/>
  <c r="J210"/>
  <c r="J186"/>
  <c r="J133"/>
  <c r="J402"/>
  <c r="J387"/>
  <c r="BK370"/>
  <c r="BK327"/>
  <c r="BK278"/>
  <c r="J225"/>
  <c r="J164"/>
  <c r="BK129"/>
  <c r="BK105"/>
  <c r="J368"/>
  <c r="J339"/>
  <c r="J282"/>
  <c r="J223"/>
  <c r="BK202"/>
  <c r="J125"/>
  <c r="J105"/>
  <c r="J275"/>
  <c r="BK250"/>
  <c r="BK234"/>
  <c r="J187"/>
  <c r="J122"/>
  <c r="BK284"/>
  <c r="J247"/>
  <c r="J202"/>
  <c r="BK171"/>
  <c r="J142"/>
  <c r="BK387"/>
  <c r="J350"/>
  <c r="J327"/>
  <c r="J278"/>
  <c r="J221"/>
  <c r="J199"/>
  <c r="BK174"/>
  <c r="BK368"/>
  <c r="J330"/>
  <c r="BK299"/>
  <c r="BK246"/>
  <c r="J232"/>
  <c r="BK190"/>
  <c r="J157"/>
  <c r="BK119"/>
  <c r="J395"/>
  <c r="BK347"/>
  <c r="BK313"/>
  <c r="J254"/>
  <c r="J224"/>
  <c r="BK162"/>
  <c r="BK125"/>
  <c r="J385"/>
  <c r="J353"/>
  <c r="BK307"/>
  <c r="BK270"/>
  <c r="BK229"/>
  <c r="BK208"/>
  <c r="J171"/>
  <c r="J313"/>
  <c r="BK259"/>
  <c r="J244"/>
  <c r="BK205"/>
  <c r="BK142"/>
  <c r="J310"/>
  <c r="J261"/>
  <c r="BK223"/>
  <c r="BK187"/>
  <c r="BK154"/>
  <c r="BK111"/>
  <c r="J390"/>
  <c r="J356"/>
  <c r="J319"/>
  <c r="BK256"/>
  <c r="BK217"/>
  <c r="J190"/>
  <c r="BK383"/>
  <c r="BK361"/>
  <c r="J346"/>
  <c r="J293"/>
  <c r="J266"/>
  <c r="J238"/>
  <c r="J220"/>
  <c r="BK193"/>
  <c r="J166"/>
  <c r="J102"/>
  <c r="BK398"/>
  <c r="BK385"/>
  <c r="BK346"/>
  <c r="BK325"/>
  <c r="BK261"/>
  <c r="J218"/>
  <c r="J150"/>
  <c r="BK122"/>
  <c r="J379"/>
  <c r="BK358"/>
  <c r="BK310"/>
  <c r="J245"/>
  <c r="BK221"/>
  <c r="J189"/>
  <c r="BK157"/>
  <c r="J108"/>
  <c r="J272"/>
  <c r="BK225"/>
  <c r="J196"/>
  <c r="BK108"/>
  <c r="J307"/>
  <c r="J251"/>
  <c r="J217"/>
  <c r="J162"/>
  <c r="BK136"/>
  <c r="BK395"/>
  <c r="J361"/>
  <c r="BK330"/>
  <c r="J284"/>
  <c r="BK237"/>
  <c r="BK211"/>
  <c r="J136"/>
  <c r="BK374"/>
  <c r="BK350"/>
  <c r="BK322"/>
  <c r="BK272"/>
  <c r="J237"/>
  <c r="J214"/>
  <c r="BK164"/>
  <c r="J404"/>
  <c r="BK392"/>
  <c r="J377"/>
  <c r="BK329"/>
  <c r="J259"/>
  <c r="BK183"/>
  <c r="BK158"/>
  <c r="J111"/>
  <c r="J370"/>
  <c r="J347"/>
  <c r="J280"/>
  <c r="BK242"/>
  <c r="J185"/>
  <c r="BK140"/>
  <c r="BK333"/>
  <c r="J270"/>
  <c r="BK245"/>
  <c r="BK210"/>
  <c r="BK150"/>
  <c r="BK316"/>
  <c r="J256"/>
  <c r="J234"/>
  <c r="J180"/>
  <c r="J158"/>
  <c l="1" r="P118"/>
  <c r="BK132"/>
  <c r="J132"/>
  <c r="J65"/>
  <c r="BK153"/>
  <c r="BK152"/>
  <c r="J152"/>
  <c r="J67"/>
  <c r="BK101"/>
  <c r="J101"/>
  <c r="J61"/>
  <c r="BK170"/>
  <c r="T101"/>
  <c r="BK118"/>
  <c r="J118"/>
  <c r="J63"/>
  <c r="R132"/>
  <c r="T144"/>
  <c r="R153"/>
  <c r="R152"/>
  <c r="R170"/>
  <c r="P271"/>
  <c r="P376"/>
  <c r="R382"/>
  <c r="T389"/>
  <c r="BK401"/>
  <c r="J401"/>
  <c r="J79"/>
  <c r="T118"/>
  <c r="P132"/>
  <c r="R144"/>
  <c r="T153"/>
  <c r="T152"/>
  <c r="T170"/>
  <c r="R271"/>
  <c r="BK376"/>
  <c r="J376"/>
  <c r="J73"/>
  <c r="R376"/>
  <c r="BK382"/>
  <c r="J382"/>
  <c r="J75"/>
  <c r="BK389"/>
  <c r="J389"/>
  <c r="J76"/>
  <c r="P401"/>
  <c r="P101"/>
  <c r="R118"/>
  <c r="BK144"/>
  <c r="J144"/>
  <c r="J66"/>
  <c r="P170"/>
  <c r="P169"/>
  <c r="T271"/>
  <c r="T376"/>
  <c r="P382"/>
  <c r="P389"/>
  <c r="R401"/>
  <c r="R101"/>
  <c r="R100"/>
  <c r="T132"/>
  <c r="P144"/>
  <c r="P153"/>
  <c r="P152"/>
  <c r="BK271"/>
  <c r="J271"/>
  <c r="J71"/>
  <c r="T382"/>
  <c r="R389"/>
  <c r="T401"/>
  <c r="BK114"/>
  <c r="J114"/>
  <c r="J62"/>
  <c r="BK373"/>
  <c r="J373"/>
  <c r="J72"/>
  <c r="BK394"/>
  <c r="J394"/>
  <c r="J77"/>
  <c r="BK128"/>
  <c r="J128"/>
  <c r="J64"/>
  <c r="BK397"/>
  <c r="J397"/>
  <c r="J78"/>
  <c r="F54"/>
  <c r="J55"/>
  <c r="BE108"/>
  <c r="BE133"/>
  <c r="BE142"/>
  <c r="BE150"/>
  <c r="BE186"/>
  <c r="BE210"/>
  <c r="BE211"/>
  <c r="BE245"/>
  <c r="BE266"/>
  <c r="BE299"/>
  <c r="F96"/>
  <c r="BE102"/>
  <c r="BE105"/>
  <c r="BE129"/>
  <c r="BE166"/>
  <c r="BE208"/>
  <c r="BE221"/>
  <c r="BE224"/>
  <c r="BE232"/>
  <c r="BE242"/>
  <c r="BE256"/>
  <c r="BE307"/>
  <c r="BE319"/>
  <c r="BE342"/>
  <c r="J54"/>
  <c r="E89"/>
  <c r="BE119"/>
  <c r="BE136"/>
  <c r="BE145"/>
  <c r="BE158"/>
  <c r="BE174"/>
  <c r="BE177"/>
  <c r="BE193"/>
  <c r="BE199"/>
  <c r="BE205"/>
  <c r="BE217"/>
  <c r="BE220"/>
  <c r="BE228"/>
  <c r="BE247"/>
  <c r="BE264"/>
  <c r="BE269"/>
  <c r="BE272"/>
  <c r="BE289"/>
  <c r="BE325"/>
  <c r="BE327"/>
  <c r="BE350"/>
  <c r="BE356"/>
  <c r="BE361"/>
  <c r="J52"/>
  <c r="BE147"/>
  <c r="BE180"/>
  <c r="BE190"/>
  <c r="BE196"/>
  <c r="BE229"/>
  <c r="BE237"/>
  <c r="BE246"/>
  <c r="BE270"/>
  <c r="BE282"/>
  <c r="BE293"/>
  <c r="BE310"/>
  <c r="BE322"/>
  <c r="BE330"/>
  <c r="BE333"/>
  <c r="BE339"/>
  <c r="BE353"/>
  <c r="BE363"/>
  <c r="BE379"/>
  <c r="BE383"/>
  <c r="BE385"/>
  <c r="BE387"/>
  <c r="BE390"/>
  <c r="BE395"/>
  <c r="BE398"/>
  <c r="BE402"/>
  <c r="BE404"/>
  <c r="BE115"/>
  <c r="BE122"/>
  <c r="BE125"/>
  <c r="BE162"/>
  <c r="BE185"/>
  <c r="BE187"/>
  <c r="BE202"/>
  <c r="BE215"/>
  <c r="BE223"/>
  <c r="BE225"/>
  <c r="BE240"/>
  <c r="BE250"/>
  <c r="BE251"/>
  <c r="BE259"/>
  <c r="BE278"/>
  <c r="BE284"/>
  <c r="BE316"/>
  <c r="BE326"/>
  <c r="BE329"/>
  <c r="BE374"/>
  <c r="BE111"/>
  <c r="BE140"/>
  <c r="BE154"/>
  <c r="BE157"/>
  <c r="BE164"/>
  <c r="BE171"/>
  <c r="BE183"/>
  <c r="BE189"/>
  <c r="BE214"/>
  <c r="BE218"/>
  <c r="BE234"/>
  <c r="BE238"/>
  <c r="BE244"/>
  <c r="BE254"/>
  <c r="BE261"/>
  <c r="BE275"/>
  <c r="BE280"/>
  <c r="BE313"/>
  <c r="BE343"/>
  <c r="BE346"/>
  <c r="BE347"/>
  <c r="BE358"/>
  <c r="BE366"/>
  <c r="BE368"/>
  <c r="BE370"/>
  <c r="BE377"/>
  <c r="BE392"/>
  <c r="F35"/>
  <c i="1" r="BB55"/>
  <c r="BB54"/>
  <c r="W31"/>
  <c i="2" r="F37"/>
  <c i="1" r="BD55"/>
  <c r="BD54"/>
  <c r="W33"/>
  <c i="2" r="F36"/>
  <c i="1" r="BC55"/>
  <c r="BC54"/>
  <c r="AY54"/>
  <c i="2" r="J34"/>
  <c i="1" r="AW55"/>
  <c i="2" r="F34"/>
  <c i="1" r="BA55"/>
  <c r="BA54"/>
  <c r="AW54"/>
  <c r="AK30"/>
  <c i="2" l="1" r="P381"/>
  <c r="P100"/>
  <c r="P99"/>
  <c i="1" r="AU55"/>
  <c i="2" r="T169"/>
  <c r="R381"/>
  <c r="BK169"/>
  <c r="J169"/>
  <c r="J69"/>
  <c r="T381"/>
  <c r="R169"/>
  <c r="R99"/>
  <c r="T100"/>
  <c r="T99"/>
  <c r="BK100"/>
  <c r="J100"/>
  <c r="J60"/>
  <c r="J153"/>
  <c r="J68"/>
  <c r="J170"/>
  <c r="J70"/>
  <c r="BK381"/>
  <c r="J381"/>
  <c r="J74"/>
  <c i="1" r="W32"/>
  <c i="2" r="F33"/>
  <c i="1" r="AZ55"/>
  <c r="AZ54"/>
  <c r="AV54"/>
  <c r="AK29"/>
  <c r="AU54"/>
  <c r="AX54"/>
  <c r="W30"/>
  <c i="2" r="J33"/>
  <c i="1" r="AV55"/>
  <c r="AT55"/>
  <c i="2" l="1" r="BK99"/>
  <c r="J99"/>
  <c r="J59"/>
  <c i="1" r="W29"/>
  <c r="AT54"/>
  <c i="2" l="1" r="J30"/>
  <c i="1" r="AG55"/>
  <c r="AG54"/>
  <c r="AK26"/>
  <c i="2" l="1" r="J39"/>
  <c i="1" r="AK35"/>
  <c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<sst xmlns="http://schemas.openxmlformats.org/spreadsheetml/2006/main">
  <si>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</si>
  <si>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</si>
  <si>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</si>
  <si>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</si>
  <si>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</si>
  <si>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{9a4baac9-0b06-4f85-ba5a-65710555acdc}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</si>
  <si>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</si>
  <si>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</si>
  <si>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</si>
  <si>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</si>
  <si>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</si>
  <si>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</si>
  <si>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</si>
  <si>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</si>
  <si>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</si>
  <si>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</si>
  <si>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</si>
  <si>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Hodonín, cesta na Nesyt II. etapa - kabelizace veřejného osvětlení</t>
  </si>
  <si>
    <t>KSO:</t>
  </si>
  <si>
    <t/>
  </si>
  <si>
    <t>CC-CZ:</t>
  </si>
  <si>
    <t>Místo:</t>
  </si>
  <si>
    <t xml:space="preserve"> </t>
  </si>
  <si>
    <t>Datum:</t>
  </si>
  <si>
    <t>27. 5. 2024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</si>
  <si>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</si>
  <si>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</si>
  <si>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</si>
  <si>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</si>
  <si>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</si>
  <si>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</si>
  <si>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</si>
  <si>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</si>
  <si>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</si>
  <si>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</si>
  <si>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</si>
  <si>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</si>
  <si>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</si>
  <si>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</si>
  <si>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</si>
  <si>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</si>
  <si>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</si>
  <si>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</si>
  <si>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</si>
  <si>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</si>
  <si>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</si>
  <si>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</si>
  <si>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</si>
  <si>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</si>
  <si>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</si>
  <si>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</si>
  <si>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</si>
  <si>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</si>
  <si>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</si>
  <si>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</si>
  <si>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</si>
  <si>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</si>
  <si>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</si>
  <si>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</si>
  <si>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</si>
  <si>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</si>
  <si>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</si>
  <si>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</si>
  <si>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</si>
  <si>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</si>
  <si>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</si>
  <si>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</si>
  <si>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</si>
  <si>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</si>
  <si>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</si>
  <si>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</si>
  <si>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</si>
  <si>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</si>
  <si>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</si>
  <si>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</si>
  <si>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</si>
  <si>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{b85050cf-9c3f-4501-a4a2-9d850ad821e7}</t>
  </si>
  <si>
    <t>2</t>
  </si>
  <si>
    <t>KRYCÍ LIST SOUPISU PRACÍ</t>
  </si>
  <si>
    <t>Objekt:</t>
  </si>
  <si>
    <t>08-2023 - Hodonín, cesta na Nesyt II. etapa - kabelizace veřejného osvětlení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</si>
  <si>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</si>
  <si>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</si>
  <si>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</si>
  <si>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</si>
  <si>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</si>
  <si>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</si>
  <si>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</si>
  <si>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</si>
  <si>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</si>
  <si>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</si>
  <si>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</si>
  <si>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</si>
  <si>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</si>
  <si>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</si>
  <si>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</si>
  <si>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</si>
  <si>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 xml:space="preserve">    58-M - Revize vyhrazených 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</si>
  <si>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</si>
  <si>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</si>
  <si>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</si>
  <si>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</si>
  <si>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</si>
  <si>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</si>
  <si>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</si>
  <si>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</si>
  <si>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</si>
  <si>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</si>
  <si>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</si>
  <si>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</si>
  <si>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</si>
  <si>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</si>
  <si>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</si>
  <si>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</si>
  <si>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</si>
  <si>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</si>
  <si>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</si>
  <si>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</si>
  <si>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</si>
  <si>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</si>
  <si>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</si>
  <si>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</si>
  <si>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</si>
  <si>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</si>
  <si>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</si>
  <si>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</si>
  <si>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CS ÚRS 2024 01</t>
  </si>
  <si>
    <t>4</t>
  </si>
  <si>
    <t>707567294</t>
  </si>
  <si>
    <t>Online PSC</t>
  </si>
  <si>
    <t>https://podminky.urs.cz/item/CS_URS_2024_01/113106023</t>
  </si>
  <si>
    <t>VV</t>
  </si>
  <si>
    <t>2*0,5 "trasa v chodníku"</t>
  </si>
  <si>
    <t>113107011</t>
  </si>
  <si>
    <t>Odstranění podkladů nebo krytů při překopech inženýrských sítí s přemístěním hmot na skládku ve vzdálenosti do 3 m nebo s naložením na dopravní prostředek ručně z kameniva těženého, o tl. vrstvy do 100 mm</t>
  </si>
  <si>
    <t>-933855931</t>
  </si>
  <si>
    <t>https://podminky.urs.cz/item/CS_URS_2024_01/113107011</t>
  </si>
  <si>
    <t>28*0,5 "trasa ve zpevněných plochách panely" + (1,2*2)*2 "startovací jámy" + 2*0,5 "trasa v zámkové dlažbě"</t>
  </si>
  <si>
    <t>3</t>
  </si>
  <si>
    <t>113107035</t>
  </si>
  <si>
    <t>Odstranění podkladů nebo krytů při překopech inženýrských sítí s přemístěním hmot na skládku ve vzdálenosti do 3 m nebo s naložením na dopravní prostředek ručně z betonu vyztuženého sítěmi, o tl. vrstvy do 100 mm</t>
  </si>
  <si>
    <t>-2075396910</t>
  </si>
  <si>
    <t>https://podminky.urs.cz/item/CS_URS_2024_01/113107035</t>
  </si>
  <si>
    <t>28*0,5 "trasa ve zpevněných plochách panely" + (1,2*2)*2 "startovací jámy"</t>
  </si>
  <si>
    <t>181311104</t>
  </si>
  <si>
    <t>Rozprostření a urovnání ornice v rovině nebo ve svahu sklonu do 1:5 ručně při souvislé ploše, tl. vrstvy přes 200 do 250 mm</t>
  </si>
  <si>
    <t>-1139752635</t>
  </si>
  <si>
    <t>https://podminky.urs.cz/item/CS_URS_2024_01/181311104</t>
  </si>
  <si>
    <t>27*(2*2) "úprava terénu kolem jam po betonových stožárech"</t>
  </si>
  <si>
    <t>Vodorovné konstrukce</t>
  </si>
  <si>
    <t>5</t>
  </si>
  <si>
    <t>451577777</t>
  </si>
  <si>
    <t>Podklad nebo lože pod dlažbu (přídlažbu) v ploše vodorovné nebo ve sklonu do 1:5, tloušťky od 30 do 100 mm z kameniva těženého</t>
  </si>
  <si>
    <t>863763832</t>
  </si>
  <si>
    <t>https://podminky.urs.cz/item/CS_URS_2024_01/451577777</t>
  </si>
  <si>
    <t>Komunikace pozemní</t>
  </si>
  <si>
    <t>6</t>
  </si>
  <si>
    <t>564730011</t>
  </si>
  <si>
    <t>Podklad nebo kryt z kameniva hrubého drceného vel. 8-16 mm s rozprostřením a zhutněním plochy přes 100 m2, po zhutnění tl. 100 mm</t>
  </si>
  <si>
    <t>-309281112</t>
  </si>
  <si>
    <t>https://podminky.urs.cz/item/CS_URS_2024_01/564730011</t>
  </si>
  <si>
    <t>7</t>
  </si>
  <si>
    <t>581121112</t>
  </si>
  <si>
    <t>Kryt cementobetonový silničních komunikací skupiny CB I tl. 120 mm</t>
  </si>
  <si>
    <t>-586494491</t>
  </si>
  <si>
    <t>https://podminky.urs.cz/item/CS_URS_2024_01/581121112</t>
  </si>
  <si>
    <t>8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</si>
  <si>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</si>
  <si>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</si>
  <si>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-959779479</t>
  </si>
  <si>
    <t>https://podminky.urs.cz/item/CS_URS_2024_01/596211110</t>
  </si>
  <si>
    <t>9</t>
  </si>
  <si>
    <t>Ostatní konstrukce a práce, bourání</t>
  </si>
  <si>
    <t>919735123</t>
  </si>
  <si>
    <t>Řezání stávajícího betonového krytu nebo podkladu hloubky přes 100 do 150 mm</t>
  </si>
  <si>
    <t>m</t>
  </si>
  <si>
    <t>-1619611344</t>
  </si>
  <si>
    <t>https://podminky.urs.cz/item/CS_URS_2024_01/919735123</t>
  </si>
  <si>
    <t>28*2 "trasa ve zpevněných plochách panely" + (1,2+1,2+2+2)*2 "startovací jámy"</t>
  </si>
  <si>
    <t>997</t>
  </si>
  <si>
    <t>Přesun sutě</t>
  </si>
  <si>
    <t>10</t>
  </si>
  <si>
    <t>997221571</t>
  </si>
  <si>
    <t>Vodorovná doprava vybouraných hmot bez naložení, ale se složením a s hrubým urovnáním na vzdálenost do 1 km</t>
  </si>
  <si>
    <t>t</t>
  </si>
  <si>
    <t>-213205956</t>
  </si>
  <si>
    <t>https://podminky.urs.cz/item/CS_URS_2024_01/997221571</t>
  </si>
  <si>
    <t>P</t>
  </si>
  <si>
    <t>Poznámka k položce:_x000d_
Položka bude použita v případě odvozu přebytečného asfaltového recyklátu dle skutečnosti</t>
  </si>
  <si>
    <t>11</t>
  </si>
  <si>
    <t>997221579</t>
  </si>
  <si>
    <t>Vodorovná doprava vybouraných hmot bez naložení, ale se složením a s hrubým urovnáním na vzdálenost Příplatek k ceně za každý další započatý 1 km přes 1 km</t>
  </si>
  <si>
    <t>765418795</t>
  </si>
  <si>
    <t>https://podminky.urs.cz/item/CS_URS_2024_01/997221579</t>
  </si>
  <si>
    <t>8,392*10 'Přepočtené koeficientem množství</t>
  </si>
  <si>
    <t>997221612</t>
  </si>
  <si>
    <t>Nakládání na dopravní prostředky pro vodorovnou dopravu vybouraných hmot</t>
  </si>
  <si>
    <t>-1701081350</t>
  </si>
  <si>
    <t>https://podminky.urs.cz/item/CS_URS_2024_01/997221612</t>
  </si>
  <si>
    <t>13</t>
  </si>
  <si>
    <t>997221861</t>
  </si>
  <si>
    <t>Poplatek za uložení stavebního odpadu na recyklační skládce (skládkovné) z prostého betonu zatříděného do Katalogu odpadů pod kódem 17 01 01</t>
  </si>
  <si>
    <t>765746163</t>
  </si>
  <si>
    <t>https://podminky.urs.cz/item/CS_URS_2024_01/997221861</t>
  </si>
  <si>
    <t>998</t>
  </si>
  <si>
    <t>Přesun hmot</t>
  </si>
  <si>
    <t>14</t>
  </si>
  <si>
    <t>998223011</t>
  </si>
  <si>
    <t>Přesun hmot pro pozemní komunikace s krytem dlážděným dopravní vzdálenost do 200 m jakékoliv délky objektu</t>
  </si>
  <si>
    <t>-2003445675</t>
  </si>
  <si>
    <t>https://podminky.urs.cz/item/CS_URS_2024_01/998223011</t>
  </si>
  <si>
    <t>15</t>
  </si>
  <si>
    <t>998223095</t>
  </si>
  <si>
    <t>Přesun hmot pro pozemní komunikace s krytem dlážděným Příplatek k ceně za zvětšený přesun přes vymezenou vodorovnou dopravní vzdálenost za každých dalších 5000 m přes 5000 m</t>
  </si>
  <si>
    <t>1949349037</t>
  </si>
  <si>
    <t>https://podminky.urs.cz/item/CS_URS_2024_01/998223095</t>
  </si>
  <si>
    <t>9,616*10 'Přepočtené koeficientem množství</t>
  </si>
  <si>
    <t>16</t>
  </si>
  <si>
    <t>998225194</t>
  </si>
  <si>
    <t>Přesun hmot pro komunikace s krytem z kameniva, monolitickým betonovým nebo živičným Příplatek k ceně za zvětšený přesun přes vymezenou vodorovnou dopravní vzdálenost do 5000 m</t>
  </si>
  <si>
    <t>-694452894</t>
  </si>
  <si>
    <t>https://podminky.urs.cz/item/CS_URS_2024_01/998225194</t>
  </si>
  <si>
    <t>PSV</t>
  </si>
  <si>
    <t>Práce a dodávky PSV</t>
  </si>
  <si>
    <t>741</t>
  </si>
  <si>
    <t>Elektroinstalace - silnoproud</t>
  </si>
  <si>
    <t>17</t>
  </si>
  <si>
    <t>741120403</t>
  </si>
  <si>
    <t>Montáž vodičů izolovaných měděných drátovacích bez ukončení v rozváděčích plných a laněných (např. CY), průřezu žily 10 až 16 mm2</t>
  </si>
  <si>
    <t>-1602793248</t>
  </si>
  <si>
    <t>https://podminky.urs.cz/item/CS_URS_2024_01/741120403</t>
  </si>
  <si>
    <t>27*0,5 "propoj ve stožáru"</t>
  </si>
  <si>
    <t>18</t>
  </si>
  <si>
    <t>M</t>
  </si>
  <si>
    <t>34141028</t>
  </si>
  <si>
    <t>vodič propojovací flexibilní jádro Cu lanované izolace PVC 450/750V (H07V-K) 1x10mm2</t>
  </si>
  <si>
    <t>32</t>
  </si>
  <si>
    <t>174135665</t>
  </si>
  <si>
    <t>19</t>
  </si>
  <si>
    <t>741322141</t>
  </si>
  <si>
    <t>Montáž přepěťových ochran nn se zapojením vodičů svodiče přepětí - typ 3 na DIN lištu jednopólových</t>
  </si>
  <si>
    <t>kus</t>
  </si>
  <si>
    <t>733130169</t>
  </si>
  <si>
    <t>https://podminky.urs.cz/item/CS_URS_2024_01/741322141</t>
  </si>
  <si>
    <t>Poznámka k položce:_x000d_
Použití jen ve stožárech F-2, A-1, A-8 - A-13</t>
  </si>
  <si>
    <t>8 "počet stožárů"</t>
  </si>
  <si>
    <t>20</t>
  </si>
  <si>
    <t>11.102.125</t>
  </si>
  <si>
    <t>Ochrana SP-T2+T3-320/Y-CLT-LED přepěťová</t>
  </si>
  <si>
    <t>1285113233</t>
  </si>
  <si>
    <t>Poznámka k položce:_x000d_
také pro zařízení umístěná ve venkovním prostředí s vysokým stupněm rizika poškození od přepětí (podle IEEE C62.41.2)signalizace por uchy přerušením napájení, přepěťová ochrana především pro LED svítidla, instalace do rozvodů nn v blízkosti chráněné</t>
  </si>
  <si>
    <t>998741194</t>
  </si>
  <si>
    <t>Přesun hmot pro silnoproud stanovený z hmotnosti přesunovaného materiálu vodorovná dopravní vzdálenost do 50 m Příplatek k cenám za zvětšený přesun přes vymezenou vodorovnou dopravní vzdálenost do 1000 m</t>
  </si>
  <si>
    <t>-1927784831</t>
  </si>
  <si>
    <t>https://podminky.urs.cz/item/CS_URS_2024_01/998741194</t>
  </si>
  <si>
    <t>22</t>
  </si>
  <si>
    <t>998741199</t>
  </si>
  <si>
    <t>Přesun hmot pro silnoproud stanovený z hmotnosti přesunovaného materiálu vodorovná dopravní vzdálenost do 50 m Příplatek k cenám za zvětšený přesun přes vymezenou vodorovnou dopravní vzdálenost za každých dalších započatých 1000 m</t>
  </si>
  <si>
    <t>-1816102469</t>
  </si>
  <si>
    <t>https://podminky.urs.cz/item/CS_URS_2024_01/998741199</t>
  </si>
  <si>
    <t>1,031*10 'Přepočtené koeficientem množství</t>
  </si>
  <si>
    <t>Práce a dodávky M</t>
  </si>
  <si>
    <t>21-M</t>
  </si>
  <si>
    <t>Elektromontáže</t>
  </si>
  <si>
    <t>23</t>
  </si>
  <si>
    <t>210100003</t>
  </si>
  <si>
    <t>Ukončení vodičů izolovaných s označením a zapojením v rozváděči nebo na přístroji průřezu žíly do 16 mm2</t>
  </si>
  <si>
    <t>64</t>
  </si>
  <si>
    <t>-1584414751</t>
  </si>
  <si>
    <t>https://podminky.urs.cz/item/CS_URS_2024_01/210100003</t>
  </si>
  <si>
    <t>12*4*2 "počet stožárů" + 1 "stožár koncový" + 4*4 "skříně"</t>
  </si>
  <si>
    <t>24</t>
  </si>
  <si>
    <t>210100014</t>
  </si>
  <si>
    <t>Ukončení vodičů izolovaných s označením a zapojením v rozváděči nebo na přístroji průřezu žíly do 10 mm2</t>
  </si>
  <si>
    <t>803007019</t>
  </si>
  <si>
    <t>https://podminky.urs.cz/item/CS_URS_2024_01/210100014</t>
  </si>
  <si>
    <t>12*4*2 "stožáry" + 2*4 "stožár koncové" + 4 "skříň"</t>
  </si>
  <si>
    <t>25</t>
  </si>
  <si>
    <t>210100251</t>
  </si>
  <si>
    <t>Ukončení kabelů smršťovací koncovkou nebo páskou se zapojením bez letování počtu a průřezu žil 4 x 10 mm2</t>
  </si>
  <si>
    <t>1391406825</t>
  </si>
  <si>
    <t>https://podminky.urs.cz/item/CS_URS_2024_01/210100251</t>
  </si>
  <si>
    <t>12*2 "počet stožárů" + 1 "stožár koncový" + 4 "skříně"</t>
  </si>
  <si>
    <t>26</t>
  </si>
  <si>
    <t>210100151</t>
  </si>
  <si>
    <t>Ukončení kabelů smršťovací koncovkou nebo páskou se zapojením bez letování počtu a průřezu žil 4 x 16 mm2</t>
  </si>
  <si>
    <t>-448980664</t>
  </si>
  <si>
    <t>https://podminky.urs.cz/item/CS_URS_2024_01/210100151</t>
  </si>
  <si>
    <t>27</t>
  </si>
  <si>
    <t>210120102</t>
  </si>
  <si>
    <t>Montáž pojistek se zapojením vodičů závitových pojistkových částí pojistkových patron nožových</t>
  </si>
  <si>
    <t>609288262</t>
  </si>
  <si>
    <t>https://podminky.urs.cz/item/CS_URS_2024_01/210120102</t>
  </si>
  <si>
    <t>28</t>
  </si>
  <si>
    <t>95270559</t>
  </si>
  <si>
    <t>pojistka PNA000 10A gG</t>
  </si>
  <si>
    <t>ks</t>
  </si>
  <si>
    <t>256</t>
  </si>
  <si>
    <t>-548732974</t>
  </si>
  <si>
    <t>29</t>
  </si>
  <si>
    <t>43081140</t>
  </si>
  <si>
    <t>propojka zkratová ZP000</t>
  </si>
  <si>
    <t>846367880</t>
  </si>
  <si>
    <t>30</t>
  </si>
  <si>
    <t>210203902</t>
  </si>
  <si>
    <t>Montáž svítidel LED se zapojením vodičů průmyslových nebo venkovních na sloupek parkový</t>
  </si>
  <si>
    <t>383660221</t>
  </si>
  <si>
    <t>https://podminky.urs.cz/item/CS_URS_2024_01/210203902</t>
  </si>
  <si>
    <t>31</t>
  </si>
  <si>
    <t>34774021</t>
  </si>
  <si>
    <t xml:space="preserve">svítidlo parkové na sloupek typ F - LED IP66 do 30W do 3000lm </t>
  </si>
  <si>
    <t>128</t>
  </si>
  <si>
    <t>1517014353</t>
  </si>
  <si>
    <t>218040001</t>
  </si>
  <si>
    <t>Demontáž sloupů a stožárů venkovního vedení nn bez výstroje z předpjatého betonu s krycí hlavicí, včetně vytažení sloupu z jámy, položení, manipulace na staveništi a naložení, bez bourání zbytku betonového základu do 12 m jednoduchých</t>
  </si>
  <si>
    <t>1078803785</t>
  </si>
  <si>
    <t>https://podminky.urs.cz/item/CS_URS_2024_01/218040001</t>
  </si>
  <si>
    <t>27 "betonové stožáry"</t>
  </si>
  <si>
    <t>33</t>
  </si>
  <si>
    <t>218040093</t>
  </si>
  <si>
    <t>Demontáž konzol venkovního vedení nn včetně uložení na hromadu nebo naložení na dopravní prostředek sloupových jednoduchých</t>
  </si>
  <si>
    <t>819401628</t>
  </si>
  <si>
    <t>https://podminky.urs.cz/item/CS_URS_2024_01/218040093</t>
  </si>
  <si>
    <t>34</t>
  </si>
  <si>
    <t>218040401</t>
  </si>
  <si>
    <t>Demontáž výstroje konzol venkovního vedení nn včetně uložení na hromadu nebo naložení na dopravní prostředek válcového nebo kuželového roubíku s izolátorem</t>
  </si>
  <si>
    <t>1920094957</t>
  </si>
  <si>
    <t>https://podminky.urs.cz/item/CS_URS_2024_01/218040401</t>
  </si>
  <si>
    <t>27 "betonové stožáry"*2</t>
  </si>
  <si>
    <t>35</t>
  </si>
  <si>
    <t>218040501</t>
  </si>
  <si>
    <t>Demontáž vodičů, šablon a vazů venkovního vedení nn vodičů včetně snesení a svinutí do kotouče nebo na buben a naložení na dopravní prostředek bez průběžných vazů a spojek průměru do 70 mm2</t>
  </si>
  <si>
    <t>km</t>
  </si>
  <si>
    <t>849356596</t>
  </si>
  <si>
    <t>https://podminky.urs.cz/item/CS_URS_2024_01/218040501</t>
  </si>
  <si>
    <t>1,13*2 "nadzemní vedení</t>
  </si>
  <si>
    <t>36</t>
  </si>
  <si>
    <t>218202013</t>
  </si>
  <si>
    <t>Demontáž svítidel výbojkových s odpojením vodičů průmyslových nebo venkovních z výložníku</t>
  </si>
  <si>
    <t>-2073180402</t>
  </si>
  <si>
    <t>https://podminky.urs.cz/item/CS_URS_2024_01/218202013</t>
  </si>
  <si>
    <t>28 "stávající svítidla"</t>
  </si>
  <si>
    <t>37</t>
  </si>
  <si>
    <t>218204100</t>
  </si>
  <si>
    <t>Demontáž výložníků osvětlení jednoramenných nástěnných, hmotnosti do 35 kg</t>
  </si>
  <si>
    <t>1020952942</t>
  </si>
  <si>
    <t>https://podminky.urs.cz/item/CS_URS_2024_01/218204100</t>
  </si>
  <si>
    <t>38</t>
  </si>
  <si>
    <t>460905111</t>
  </si>
  <si>
    <t>Montáž kompaktního plastového pilíře pro rozvod nn samostatného šířky do 38 cm (např. SP100, SS100, ER112)</t>
  </si>
  <si>
    <t>-1022290286</t>
  </si>
  <si>
    <t>https://podminky.urs.cz/item/CS_URS_2024_01/460905111</t>
  </si>
  <si>
    <t>39</t>
  </si>
  <si>
    <t>SKR 5:3</t>
  </si>
  <si>
    <t>Pojistková rozpojovací skříň SR101/NKV2</t>
  </si>
  <si>
    <t>-1422699579</t>
  </si>
  <si>
    <t>40</t>
  </si>
  <si>
    <t>210203901</t>
  </si>
  <si>
    <t>Montáž svítidel LED se zapojením vodičů průmyslových nebo venkovních na výložník nebo dřík</t>
  </si>
  <si>
    <t>-1492462506</t>
  </si>
  <si>
    <t>https://podminky.urs.cz/item/CS_URS_2024_01/210203901</t>
  </si>
  <si>
    <t>41</t>
  </si>
  <si>
    <t>1241162</t>
  </si>
  <si>
    <t xml:space="preserve">SVIT.  typ A - LED 2700K, DN10, CLO</t>
  </si>
  <si>
    <t>-2021138593</t>
  </si>
  <si>
    <t>42</t>
  </si>
  <si>
    <t>210204002</t>
  </si>
  <si>
    <t>Montáž stožárů osvětlení parkových ocelových</t>
  </si>
  <si>
    <t>-338388733</t>
  </si>
  <si>
    <t>https://podminky.urs.cz/item/CS_URS_2024_01/210204002</t>
  </si>
  <si>
    <t>43</t>
  </si>
  <si>
    <t>1152456</t>
  </si>
  <si>
    <t>STOZAR SADOVY 3-STUP. SB3 133/89/60 typ BRNO</t>
  </si>
  <si>
    <t>242243952</t>
  </si>
  <si>
    <t>44</t>
  </si>
  <si>
    <t>210204011</t>
  </si>
  <si>
    <t>Montáž stožárů osvětlení samostatně stojících ocelových, délky do 12 m</t>
  </si>
  <si>
    <t>100268743</t>
  </si>
  <si>
    <t>https://podminky.urs.cz/item/CS_URS_2024_01/210204011</t>
  </si>
  <si>
    <t>45</t>
  </si>
  <si>
    <t>1152335</t>
  </si>
  <si>
    <t>STOZAR SILNICNI 3-STUP. JBS 8 159/108/89 typ BRNO</t>
  </si>
  <si>
    <t>-636576103</t>
  </si>
  <si>
    <t>46</t>
  </si>
  <si>
    <t>210204103</t>
  </si>
  <si>
    <t>Montáž výložníků osvětlení jednoramenných sloupových, hmotnosti do 35 kg</t>
  </si>
  <si>
    <t>-1607233465</t>
  </si>
  <si>
    <t>https://podminky.urs.cz/item/CS_URS_2024_01/210204103</t>
  </si>
  <si>
    <t>47</t>
  </si>
  <si>
    <t>1289746</t>
  </si>
  <si>
    <t>VYLOZNIK ROVNY SV 1/89-2000</t>
  </si>
  <si>
    <t>-1083940407</t>
  </si>
  <si>
    <t>48</t>
  </si>
  <si>
    <t>1152231</t>
  </si>
  <si>
    <t>VYLOZNIK ROVNY SV 1/60-500</t>
  </si>
  <si>
    <t>-2135567275</t>
  </si>
  <si>
    <t>49</t>
  </si>
  <si>
    <t>210204201</t>
  </si>
  <si>
    <t>Montáž elektrovýzbroje stožárů osvětlení 1 okruh</t>
  </si>
  <si>
    <t>-90059199</t>
  </si>
  <si>
    <t>https://podminky.urs.cz/item/CS_URS_2024_01/210204201</t>
  </si>
  <si>
    <t>27 "počet stožárů"</t>
  </si>
  <si>
    <t>50</t>
  </si>
  <si>
    <t>33055020</t>
  </si>
  <si>
    <t>výzbroj stož.EKM-2035-1D2 E27</t>
  </si>
  <si>
    <t>2026844830</t>
  </si>
  <si>
    <t>51</t>
  </si>
  <si>
    <t>210220022</t>
  </si>
  <si>
    <t>Montáž uzemňovacího vedení s upevněním, propojením a připojením pomocí svorek v zemi s izolací spojů vodičů FeZn drátem nebo lanem průměru do 10 mm v městské zástavbě</t>
  </si>
  <si>
    <t>-2079551931</t>
  </si>
  <si>
    <t>https://podminky.urs.cz/item/CS_URS_2024_01/210220022</t>
  </si>
  <si>
    <t>1296"trasa VO" + 27*2 "odbočka ke stožárům"</t>
  </si>
  <si>
    <t>52</t>
  </si>
  <si>
    <t>35441073</t>
  </si>
  <si>
    <t>drát D 10mm FeZn</t>
  </si>
  <si>
    <t>kg</t>
  </si>
  <si>
    <t>-401338027</t>
  </si>
  <si>
    <t>1350*0,65 'Přepočtené koeficientem množství</t>
  </si>
  <si>
    <t>53</t>
  </si>
  <si>
    <t>210220301</t>
  </si>
  <si>
    <t>Montáž hromosvodného vedení svorek se 2 šrouby</t>
  </si>
  <si>
    <t>-1340859443</t>
  </si>
  <si>
    <t>https://podminky.urs.cz/item/CS_URS_2024_01/210220301</t>
  </si>
  <si>
    <t>17*2 "průběžné propojení v trase"+ 26 "odbočka ke stožárům" + 2 "skříně" + 27 "připojení stožárů</t>
  </si>
  <si>
    <t>54</t>
  </si>
  <si>
    <t>35431000</t>
  </si>
  <si>
    <t>svorka uzemnění FeZn univerzální</t>
  </si>
  <si>
    <t>4931628</t>
  </si>
  <si>
    <t>55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</si>
  <si>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</si>
  <si>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</si>
  <si>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-439666117</t>
  </si>
  <si>
    <t>https://podminky.urs.cz/item/CS_URS_2024_01/210280003</t>
  </si>
  <si>
    <t>56</t>
  </si>
  <si>
    <t>210280712</t>
  </si>
  <si>
    <t>Zkoušky a prohlídky osvětlovacího zařízení měření intenzity osvětlení</t>
  </si>
  <si>
    <t>soubor</t>
  </si>
  <si>
    <t>-931572665</t>
  </si>
  <si>
    <t>https://podminky.urs.cz/item/CS_URS_2024_01/210280712</t>
  </si>
  <si>
    <t>57</t>
  </si>
  <si>
    <t>210290461</t>
  </si>
  <si>
    <t>Výměna částí jisticích přístrojů pojistkových vložek (patron) včetně potřebné manipulace s pojistkovou hlavicí vyjmutí vadné vložky a vložení nové, velikosti do 25 A</t>
  </si>
  <si>
    <t>1819957875</t>
  </si>
  <si>
    <t>https://podminky.urs.cz/item/CS_URS_2024_01/210290461</t>
  </si>
  <si>
    <t>58</t>
  </si>
  <si>
    <t>34523620</t>
  </si>
  <si>
    <t>hlavice pojistková E27 2310-12 základní provedení</t>
  </si>
  <si>
    <t>1474246827</t>
  </si>
  <si>
    <t>59</t>
  </si>
  <si>
    <t>34523415</t>
  </si>
  <si>
    <t>vložka pojistková E27 normální 2410 6A</t>
  </si>
  <si>
    <t>55277463</t>
  </si>
  <si>
    <t>60</t>
  </si>
  <si>
    <t>34523600</t>
  </si>
  <si>
    <t>kroužek styčný porcelánový E27 2510 4A až 10A</t>
  </si>
  <si>
    <t>565224877</t>
  </si>
  <si>
    <t>61</t>
  </si>
  <si>
    <t>210293011</t>
  </si>
  <si>
    <t>Údržba hromosvodů nátěry částí hromosvodných zařízení (odrezivění, očistění, základní a vrchní nátěr) svodových vodičů včetně podpěr a svorek</t>
  </si>
  <si>
    <t>843814644</t>
  </si>
  <si>
    <t>https://podminky.urs.cz/item/CS_URS_2024_01/210293011</t>
  </si>
  <si>
    <t>27*0,5 "počet stožárů"</t>
  </si>
  <si>
    <t>62</t>
  </si>
  <si>
    <t>15010545</t>
  </si>
  <si>
    <t>bužírka smršťovací SB ŽZ 12,7/6,4</t>
  </si>
  <si>
    <t>-1667838954</t>
  </si>
  <si>
    <t>63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</si>
  <si>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</si>
  <si>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</si>
  <si>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-644708931</t>
  </si>
  <si>
    <t>https://podminky.urs.cz/item/CS_URS_2024_01/210812011</t>
  </si>
  <si>
    <t>26*10 "počet stožárů A" + 4 "stožár F"</t>
  </si>
  <si>
    <t>34111030</t>
  </si>
  <si>
    <t>kabel instalační jádro Cu plné izolace PVC plášť PVC 450/750V (CYKY) 3x1,5mm2</t>
  </si>
  <si>
    <t>-1741509370</t>
  </si>
  <si>
    <t>264*1,05 'Přepočtené koeficientem množství</t>
  </si>
  <si>
    <t>65</t>
  </si>
  <si>
    <t>210812033</t>
  </si>
  <si>
    <t>Montáž izolovaných kabelů měděných do 1 kV bez ukončení plných nebo laněných kulatých (např. CYKY, CHKE-R) uložených volně nebo v liště počtu a průřezu žil 4x6 až 10 mm2</t>
  </si>
  <si>
    <t>836847567</t>
  </si>
  <si>
    <t>https://podminky.urs.cz/item/CS_URS_2024_01/210812033</t>
  </si>
  <si>
    <t>641 " trasa VO" + 12*5 "odbočky ke stožárům průběžným" + 3*3 "odbočky ke stožárům koncovým" + 3 "odbočka ke skříni</t>
  </si>
  <si>
    <t>66</t>
  </si>
  <si>
    <t>34111076</t>
  </si>
  <si>
    <t>kabel instalační jádro Cu plné izolace PVC plášť PVC 450/750V (CYKY) 4x10mm2</t>
  </si>
  <si>
    <t>66028511</t>
  </si>
  <si>
    <t>713*1,05 'Přepočtené koeficientem množství</t>
  </si>
  <si>
    <t>67</t>
  </si>
  <si>
    <t>210812035</t>
  </si>
  <si>
    <t>Montáž izolovaných kabelů měděných do 1 kV bez ukončení plných nebo laněných kulatých (např. CYKY, CHKE-R) uložených volně nebo v liště počtu a průřezu žil 4x16 mm2</t>
  </si>
  <si>
    <t>715422462</t>
  </si>
  <si>
    <t>https://podminky.urs.cz/item/CS_URS_2024_01/210812035</t>
  </si>
  <si>
    <t>663"trasa VO" + 12*5 "odbočka ke stožárům průběžná" + 1*3 "odbočka ke stořárům koncových" + 4*2,5 "skříně"</t>
  </si>
  <si>
    <t>68</t>
  </si>
  <si>
    <t>34111080</t>
  </si>
  <si>
    <t>kabel instalační jádro Cu plné izolace PVC plášť PVC 450/750V (CYKY) 4x16mm2</t>
  </si>
  <si>
    <t>-238568934</t>
  </si>
  <si>
    <t>736*1,05 'Přepočtené koeficientem množství</t>
  </si>
  <si>
    <t>69</t>
  </si>
  <si>
    <t>210950202</t>
  </si>
  <si>
    <t>Ostatní práce při montáži vodičů, šňůr a kabelů Příplatek k cenám za zatahování kabelů do tvárnicových tras s komorami nebo do kolektorů hmotnosti kabelů do 2 kg</t>
  </si>
  <si>
    <t>1941747787</t>
  </si>
  <si>
    <t>https://podminky.urs.cz/item/CS_URS_2024_01/210950202</t>
  </si>
  <si>
    <t>1304 "trasa VO"</t>
  </si>
  <si>
    <t>70</t>
  </si>
  <si>
    <t>PD</t>
  </si>
  <si>
    <t>Přesun dodávek</t>
  </si>
  <si>
    <t>%</t>
  </si>
  <si>
    <t>1581187051</t>
  </si>
  <si>
    <t>71</t>
  </si>
  <si>
    <t>PM</t>
  </si>
  <si>
    <t>Přidružený materiál</t>
  </si>
  <si>
    <t>-1294597240</t>
  </si>
  <si>
    <t>46-M</t>
  </si>
  <si>
    <t>Zemní práce při extr.mont.pracích</t>
  </si>
  <si>
    <t>72</t>
  </si>
  <si>
    <t>460030011</t>
  </si>
  <si>
    <t>Přípravné terénní práce sejmutí drnu včetně nařezání a uložení na hromady na vzdálenost do 50 m nebo naložení na dopravní prostředek jakékoliv tloušťky</t>
  </si>
  <si>
    <t>775638331</t>
  </si>
  <si>
    <t>https://podminky.urs.cz/item/CS_URS_2024_01/460030011</t>
  </si>
  <si>
    <t>1270*0,5 "výkop trasy v zeleni"</t>
  </si>
  <si>
    <t>73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</si>
  <si>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</si>
  <si>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</si>
  <si>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-789059292</t>
  </si>
  <si>
    <t>https://podminky.urs.cz/item/CS_URS_2024_01/460030023</t>
  </si>
  <si>
    <t>8*1 "v trase výkopu"</t>
  </si>
  <si>
    <t>74</t>
  </si>
  <si>
    <t>460061141</t>
  </si>
  <si>
    <t>Zabezpečení výkopu a objektů ocelové mobilní oplocení výšky do 1,5 m zřízení</t>
  </si>
  <si>
    <t>-873916056</t>
  </si>
  <si>
    <t>https://podminky.urs.cz/item/CS_URS_2024_01/460061141</t>
  </si>
  <si>
    <t>75</t>
  </si>
  <si>
    <t>460061142</t>
  </si>
  <si>
    <t>Zabezpečení výkopu a objektů ocelové mobilní oplocení výšky do 1,5 m odstranění</t>
  </si>
  <si>
    <t>-552462636</t>
  </si>
  <si>
    <t>https://podminky.urs.cz/item/CS_URS_2024_01/460061142</t>
  </si>
  <si>
    <t>76</t>
  </si>
  <si>
    <t>460061171</t>
  </si>
  <si>
    <t>Zabezpečení výkopu a objektů výstražná páska včetně dodávky materiálu zřízení a odstranění</t>
  </si>
  <si>
    <t>1185593440</t>
  </si>
  <si>
    <t>https://podminky.urs.cz/item/CS_URS_2024_01/460061171</t>
  </si>
  <si>
    <t>77</t>
  </si>
  <si>
    <t>460131113</t>
  </si>
  <si>
    <t>Hloubení nezapažených jam ručně včetně urovnání dna s přemístěním výkopku do vzdálenosti 3 m od okraje jámy nebo s naložením na dopravní prostředek v hornině třídy těžitelnosti I skupiny 3</t>
  </si>
  <si>
    <t>m3</t>
  </si>
  <si>
    <t>770684954</t>
  </si>
  <si>
    <t>https://podminky.urs.cz/item/CS_URS_2024_01/460131113</t>
  </si>
  <si>
    <t xml:space="preserve">26*(0,8*0,8*1,3)+1*(0,6*0,6*1,1) "jámy pro stožáry"  + 5*0,8*0,4 "jáma pro sondy na kabelech"</t>
  </si>
  <si>
    <t>10*(1,2*2*1,5) "jámy pro protlaky" + 0,3*0,5*0,7 "jáma pro pilíř"</t>
  </si>
  <si>
    <t>Součet</t>
  </si>
  <si>
    <t>78</t>
  </si>
  <si>
    <t>460341112</t>
  </si>
  <si>
    <t>Vodorovné přemístění (odvoz) horniny dopravními prostředky včetně složení, bez naložení a rozprostření jakékoliv třídy, na vzdálenost přes 50 do 500 m</t>
  </si>
  <si>
    <t>676471212</t>
  </si>
  <si>
    <t>https://podminky.urs.cz/item/CS_URS_2024_01/460341112</t>
  </si>
  <si>
    <t>Poznámka k položce:_x000d_
Přesun přebytečné zeminy po trase pro zásyp jam po betonových stožárech.</t>
  </si>
  <si>
    <t>27*(1*1*1,6) "zásyp jam po betonových stožárech"</t>
  </si>
  <si>
    <t>79</t>
  </si>
  <si>
    <t>460341113</t>
  </si>
  <si>
    <t>Vodorovné přemístění (odvoz) horniny dopravními prostředky včetně složení, bez naložení a rozprostření jakékoliv třídy, na vzdálenost přes 500 do 1000 m</t>
  </si>
  <si>
    <t>626363104</t>
  </si>
  <si>
    <t>https://podminky.urs.cz/item/CS_URS_2024_01/460341113</t>
  </si>
  <si>
    <t>(1212*0,35*0,2) "trasa VO" + 26*(0,8*0,8*0,7) + 0,6*0,6*0,5 "základy pro stožáry"</t>
  </si>
  <si>
    <t>-27*(1*1*1,6) "zásyp jam po betonových stožárech"</t>
  </si>
  <si>
    <t>27 "dovoz ornice"</t>
  </si>
  <si>
    <t>80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</si>
  <si>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</si>
  <si>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</si>
  <si>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1427104616</t>
  </si>
  <si>
    <t>https://podminky.urs.cz/item/CS_URS_2024_01/460341121</t>
  </si>
  <si>
    <t>Poznámka k položce:_x000d_
Přesun na recyklační skládku do 10 km.</t>
  </si>
  <si>
    <t>80,468*10 'Přepočtené koeficientem množství</t>
  </si>
  <si>
    <t>81</t>
  </si>
  <si>
    <t>460361121</t>
  </si>
  <si>
    <t>Poplatek (skládkovné) za uložení zeminy na recyklační skládce zatříděné do Katalogu odpadů pod kódem 17 05 04</t>
  </si>
  <si>
    <t>-1811158694</t>
  </si>
  <si>
    <t>https://podminky.urs.cz/item/CS_URS_2024_01/460361121</t>
  </si>
  <si>
    <t>96,668-43,2 "množství zeminy" * 1,8</t>
  </si>
  <si>
    <t>82</t>
  </si>
  <si>
    <t>460371121</t>
  </si>
  <si>
    <t>Naložení výkopku strojně z hornin třídy těžitelnosti I skupiny 1 až 3</t>
  </si>
  <si>
    <t>-2059181224</t>
  </si>
  <si>
    <t>https://podminky.urs.cz/item/CS_URS_2024_01/460371121</t>
  </si>
  <si>
    <t>96,668 "množství zeminy"</t>
  </si>
  <si>
    <t>83</t>
  </si>
  <si>
    <t>460481122</t>
  </si>
  <si>
    <t>Úprava pláně ručně v hornině třídy těžitelnosti I skupiny 3 se zhutněním</t>
  </si>
  <si>
    <t>-1949520954</t>
  </si>
  <si>
    <t>https://podminky.urs.cz/item/CS_URS_2024_01/460481122</t>
  </si>
  <si>
    <t>1270*1 "výkop trasy v zeleni"</t>
  </si>
  <si>
    <t>84</t>
  </si>
  <si>
    <t>460551112</t>
  </si>
  <si>
    <t>Rozprostření a urovnání ornice ručně včetně přemístění hromad nebo dočasných skládek na místo spotřeby ze vzdálenosti do 3 m při souvislé ploše, tl. vrstvy přes 20 do 25 cm</t>
  </si>
  <si>
    <t>141226762</t>
  </si>
  <si>
    <t>https://podminky.urs.cz/item/CS_URS_2024_01/460551112</t>
  </si>
  <si>
    <t>85</t>
  </si>
  <si>
    <t>460581122</t>
  </si>
  <si>
    <t>Úprava terénu zatravnění, včetně dodání osiva a zalití vodou ve svahu</t>
  </si>
  <si>
    <t>203264636</t>
  </si>
  <si>
    <t>https://podminky.urs.cz/item/CS_URS_2024_01/460581122</t>
  </si>
  <si>
    <t>86</t>
  </si>
  <si>
    <t>460641112</t>
  </si>
  <si>
    <t>Základové konstrukce základ bez bednění do rostlé zeminy z monolitického betonu tř. C 12/15</t>
  </si>
  <si>
    <t>-844258816</t>
  </si>
  <si>
    <t>https://podminky.urs.cz/item/CS_URS_2024_01/460641112</t>
  </si>
  <si>
    <t>26*(0,8*0,8*0,7)+1*(0,6*0,6*0,5) "základy pro stožáry"</t>
  </si>
  <si>
    <t>87</t>
  </si>
  <si>
    <t>59246115</t>
  </si>
  <si>
    <t>dlažba betonová chodníková 300x300mm tl 32mm přírodní</t>
  </si>
  <si>
    <t>-46422138</t>
  </si>
  <si>
    <t>88</t>
  </si>
  <si>
    <t>1641998</t>
  </si>
  <si>
    <t>TRUBKA OHEBNA FUROWELL DN 300 1M CERNA</t>
  </si>
  <si>
    <t>634105211</t>
  </si>
  <si>
    <t>89</t>
  </si>
  <si>
    <t>WVN.DP415100W</t>
  </si>
  <si>
    <t>Trubka kanalizační plastová KGEM-315x1000 SN4</t>
  </si>
  <si>
    <t>2120745870</t>
  </si>
  <si>
    <t>Poznámka k položce:_x000d_
Systém pro gravitační venkovní kanalizace, potrubí hladké, materiál plast PVC, spojování pomocí hrdla a těsnícího kroužku - Trubka 315x1000 SN4</t>
  </si>
  <si>
    <t>90</t>
  </si>
  <si>
    <t>1658698</t>
  </si>
  <si>
    <t>TRUBKA OHEBNA FUROWELL DN 250 1M CERNA</t>
  </si>
  <si>
    <t>776588614</t>
  </si>
  <si>
    <t>91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</si>
  <si>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</si>
  <si>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 hornině třídy těžitelnosti I skupiny 3</t>
  </si>
  <si>
    <t>1883015409</t>
  </si>
  <si>
    <t>https://podminky.urs.cz/item/CS_URS_2024_01/460161272</t>
  </si>
  <si>
    <t>1304"trasa VO" - 92 "protlaky"</t>
  </si>
  <si>
    <t>92</t>
  </si>
  <si>
    <t>460391123</t>
  </si>
  <si>
    <t>Zásyp jam ručně s uložením výkopku ve vrstvách a úpravou povrchu s přemístění sypaniny ze vzdálenosti do 10 m se zhutněním z horniny třídy těžitelnosti I skupiny 3</t>
  </si>
  <si>
    <t>-1587363022</t>
  </si>
  <si>
    <t>https://podminky.urs.cz/item/CS_URS_2024_01/460391123</t>
  </si>
  <si>
    <t xml:space="preserve">26*(0,8*0,8*0,5)+1*(0,6*0,6*0,5) "jámy pro stožáry"  + 5*0,8*0,4 "jáma pro sondy na kabelech"</t>
  </si>
  <si>
    <t>93</t>
  </si>
  <si>
    <t>460631125</t>
  </si>
  <si>
    <t>Zemní protlaky neřízený zemní protlak (krtek) v hornině třídy těžitelnosti I a II skupiny 3 a 4 průměr protlaku přes 90 do 110 mm</t>
  </si>
  <si>
    <t>356059119</t>
  </si>
  <si>
    <t>https://podminky.urs.cz/item/CS_URS_2024_01/460631125</t>
  </si>
  <si>
    <t>11+11+12 "vjezdy na pozemky"</t>
  </si>
  <si>
    <t>94</t>
  </si>
  <si>
    <t>34571352</t>
  </si>
  <si>
    <t>trubka elektroinstalační ohebná dvouplášťová korugovaná (chránička) D 52/63mm, HDPE+LDPE</t>
  </si>
  <si>
    <t>-1453299224</t>
  </si>
  <si>
    <t>95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</si>
  <si>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</si>
  <si>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</si>
  <si>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884986583</t>
  </si>
  <si>
    <t>https://podminky.urs.cz/item/CS_URS_2024_01/460631212</t>
  </si>
  <si>
    <t>17 "protlak pod popílkovodem" + 11 "protlak pod komunikací u TS"</t>
  </si>
  <si>
    <t>96</t>
  </si>
  <si>
    <t>28613966</t>
  </si>
  <si>
    <t>trubka ochranná PEHD 110x4,2mm</t>
  </si>
  <si>
    <t>-591721961</t>
  </si>
  <si>
    <t>97</t>
  </si>
  <si>
    <t>460661111</t>
  </si>
  <si>
    <t>Kabelové lože z písku včetně podsypu, zhutnění a urovnání povrchu pro kabely nn bez zakrytí, šířky do 35 cm</t>
  </si>
  <si>
    <t>1800667397</t>
  </si>
  <si>
    <t>https://podminky.urs.cz/item/CS_URS_2024_01/460661111</t>
  </si>
  <si>
    <t>98</t>
  </si>
  <si>
    <t>460671113</t>
  </si>
  <si>
    <t>Výstražné prvky pro krytí kabelů včetně vyrovnání povrchu rýhy, rozvinutí a uložení fólie, šířky přes 25 do 35 cm</t>
  </si>
  <si>
    <t>906967835</t>
  </si>
  <si>
    <t>https://podminky.urs.cz/item/CS_URS_2024_01/460671113</t>
  </si>
  <si>
    <t>99</t>
  </si>
  <si>
    <t>460791213</t>
  </si>
  <si>
    <t>Montáž trubek ochranných uložených volně do rýhy plastových ohebných, vnitřního průměru přes 50 do 90 mm</t>
  </si>
  <si>
    <t>-2106024325</t>
  </si>
  <si>
    <t>https://podminky.urs.cz/item/CS_URS_2024_01/460791213</t>
  </si>
  <si>
    <t>1304"trasa VO" + 24*3 "odbočka ke stožárům průběžná" + 4*1,5 "odbočka ke stořárům koncových" + 7*1,5 "odbočka ke skříním"</t>
  </si>
  <si>
    <t>100</t>
  </si>
  <si>
    <t>772432217</t>
  </si>
  <si>
    <t>1392,5*1,02 'Přepočtené koeficientem množství</t>
  </si>
  <si>
    <t>101</t>
  </si>
  <si>
    <t>460431162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</si>
  <si>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</si>
  <si>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1649032387</t>
  </si>
  <si>
    <t>https://podminky.urs.cz/item/CS_URS_2024_01/460431162</t>
  </si>
  <si>
    <t>102</t>
  </si>
  <si>
    <t>469972111</t>
  </si>
  <si>
    <t>Odvoz suti a vybouraných hmot odvoz suti a vybouraných hmot do 1 km</t>
  </si>
  <si>
    <t>1087440606</t>
  </si>
  <si>
    <t>https://podminky.urs.cz/item/CS_URS_2024_01/469972111</t>
  </si>
  <si>
    <t>103</t>
  </si>
  <si>
    <t>469972121</t>
  </si>
  <si>
    <t>Odvoz suti a vybouraných hmot odvoz suti a vybouraných hmot Příplatek k ceně za každý další i započatý 1 km</t>
  </si>
  <si>
    <t>-599403036</t>
  </si>
  <si>
    <t>https://podminky.urs.cz/item/CS_URS_2024_01/469972121</t>
  </si>
  <si>
    <t>27*10 'Přepočtené koeficientem množství</t>
  </si>
  <si>
    <t>104</t>
  </si>
  <si>
    <t>469973121</t>
  </si>
  <si>
    <t>Poplatek za uložení stavebního odpadu (skládkovné) na recyklační skládce z armovaného betonu zatříděného do Katalogu odpadů pod kódem 17 01 01</t>
  </si>
  <si>
    <t>222948946</t>
  </si>
  <si>
    <t>https://podminky.urs.cz/item/CS_URS_2024_01/469973121</t>
  </si>
  <si>
    <t>105</t>
  </si>
  <si>
    <t>469981111</t>
  </si>
  <si>
    <t>Přesun hmot pro pomocné stavební práce při elektromontážích dopravní vzdálenost do 1 000 m</t>
  </si>
  <si>
    <t>-1132337936</t>
  </si>
  <si>
    <t>https://podminky.urs.cz/item/CS_URS_2024_01/469981111</t>
  </si>
  <si>
    <t>106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</si>
  <si>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</si>
  <si>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</si>
  <si>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1214600722</t>
  </si>
  <si>
    <t>https://podminky.urs.cz/item/CS_URS_2024_01/469981211</t>
  </si>
  <si>
    <t>199,83*10 'Přepočtené koeficientem množství</t>
  </si>
  <si>
    <t>58-M</t>
  </si>
  <si>
    <t>Revize vyhrazených technických zařízení</t>
  </si>
  <si>
    <t>107</t>
  </si>
  <si>
    <t>580106011</t>
  </si>
  <si>
    <t>Měření při revizích zemního přechodového odporu celkového nebo ochranného vodiče</t>
  </si>
  <si>
    <t>měření</t>
  </si>
  <si>
    <t>2105469447</t>
  </si>
  <si>
    <t>https://podminky.urs.cz/item/CS_URS_2024_01/580106011</t>
  </si>
  <si>
    <t>HZS</t>
  </si>
  <si>
    <t>Hodinové zúčtovací sazby</t>
  </si>
  <si>
    <t>108</t>
  </si>
  <si>
    <t>HZS105</t>
  </si>
  <si>
    <t xml:space="preserve">Montážní plošina </t>
  </si>
  <si>
    <t>HOD</t>
  </si>
  <si>
    <t>512</t>
  </si>
  <si>
    <t>422964663</t>
  </si>
  <si>
    <t>27*0,5 "počet stožárů" + 16 "nezměřitelné práce"</t>
  </si>
  <si>
    <t>109</t>
  </si>
  <si>
    <t>HZS2232</t>
  </si>
  <si>
    <t>Hodinové zúčtovací sazby profesí PSV provádění stavebních instalací elektrikář odborný</t>
  </si>
  <si>
    <t>hod</t>
  </si>
  <si>
    <t>472933560</t>
  </si>
  <si>
    <t>https://podminky.urs.cz/item/CS_URS_2024_01/HZS2232</t>
  </si>
  <si>
    <t>VRN</t>
  </si>
  <si>
    <t>Vedlejší rozpočtové náklady</t>
  </si>
  <si>
    <t>VRN1</t>
  </si>
  <si>
    <t>Průzkumné, geodetické a projektové práce</t>
  </si>
  <si>
    <t>110</t>
  </si>
  <si>
    <t>011002000</t>
  </si>
  <si>
    <t>Průzkumné práce</t>
  </si>
  <si>
    <t>objem</t>
  </si>
  <si>
    <t>1024</t>
  </si>
  <si>
    <t>1559656026</t>
  </si>
  <si>
    <t>https://podminky.urs.cz/item/CS_URS_2024_01/011002000</t>
  </si>
  <si>
    <t>111</t>
  </si>
  <si>
    <t>012002000</t>
  </si>
  <si>
    <t>Geodetické práce</t>
  </si>
  <si>
    <t>-1798671325</t>
  </si>
  <si>
    <t>https://podminky.urs.cz/item/CS_URS_2024_01/012002000</t>
  </si>
  <si>
    <t>112</t>
  </si>
  <si>
    <t>013002000</t>
  </si>
  <si>
    <t>Projektové práce</t>
  </si>
  <si>
    <t>1711388716</t>
  </si>
  <si>
    <t>https://podminky.urs.cz/item/CS_URS_2024_01/013002000</t>
  </si>
  <si>
    <t>VRN3</t>
  </si>
  <si>
    <t>Zařízení staveniště</t>
  </si>
  <si>
    <t>113</t>
  </si>
  <si>
    <t>031002000</t>
  </si>
  <si>
    <t>Související práce pro zařízení staveniště</t>
  </si>
  <si>
    <t>-947006981</t>
  </si>
  <si>
    <t>https://podminky.urs.cz/item/CS_URS_2024_01/031002000</t>
  </si>
  <si>
    <t>114</t>
  </si>
  <si>
    <t>032002000</t>
  </si>
  <si>
    <t>Vybavení staveniště</t>
  </si>
  <si>
    <t>-923431781</t>
  </si>
  <si>
    <t>https://podminky.urs.cz/item/CS_URS_2024_01/032002000</t>
  </si>
  <si>
    <t>VRN5</t>
  </si>
  <si>
    <t>Finanční náklady</t>
  </si>
  <si>
    <t>115</t>
  </si>
  <si>
    <t>053002000</t>
  </si>
  <si>
    <t>Poplatky</t>
  </si>
  <si>
    <t>-982820616</t>
  </si>
  <si>
    <t>https://podminky.urs.cz/item/CS_URS_2024_01/053002000</t>
  </si>
  <si>
    <t>VRN7</t>
  </si>
  <si>
    <t>Provozní vlivy</t>
  </si>
  <si>
    <t>116</t>
  </si>
  <si>
    <t>076103012</t>
  </si>
  <si>
    <t>Křížení el. vedení - vypnutí kříženého VN, NN</t>
  </si>
  <si>
    <t>obj</t>
  </si>
  <si>
    <t>-457020111</t>
  </si>
  <si>
    <t>https://podminky.urs.cz/item/CS_URS_2024_01/076103012</t>
  </si>
  <si>
    <t>Poznámka k položce:_x000d_
Nákaldy na zajištění beznapěťového stavu vedení VN a NN při demontáži stožárů a nadzemního vedení VO.</t>
  </si>
  <si>
    <t>VRN9</t>
  </si>
  <si>
    <t>Ostatní náklady</t>
  </si>
  <si>
    <t>117</t>
  </si>
  <si>
    <t>091002000</t>
  </si>
  <si>
    <t>Geometrický plán</t>
  </si>
  <si>
    <t>726383138</t>
  </si>
  <si>
    <t>https://podminky.urs.cz/item/CS_URS_2024_01/091002000</t>
  </si>
  <si>
    <t>118</t>
  </si>
  <si>
    <t>091104000</t>
  </si>
  <si>
    <t>Stroje a zařízení nevyžadující montáž</t>
  </si>
  <si>
    <t>180514304</t>
  </si>
  <si>
    <t>https://podminky.urs.cz/item/CS_URS_2024_01/091104000</t>
  </si>
  <si>
    <t>Poznámka k položce:_x000d_
Pronájem jeřábu pro demontáž betonových stožárů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</si>
</sst>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3" TargetMode="External" /><Relationship Id="rId2" Type="http://schemas.openxmlformats.org/officeDocument/2006/relationships/hyperlink" Target="https://podminky.urs.cz/item/CS_URS_2024_01/113107011" TargetMode="External" /><Relationship Id="rId3" Type="http://schemas.openxmlformats.org/officeDocument/2006/relationships/hyperlink" Target="https://podminky.urs.cz/item/CS_URS_2024_01/113107035" TargetMode="External" /><Relationship Id="rId4" Type="http://schemas.openxmlformats.org/officeDocument/2006/relationships/hyperlink" Target="https://podminky.urs.cz/item/CS_URS_2024_01/181311104" TargetMode="External" /><Relationship Id="rId5" Type="http://schemas.openxmlformats.org/officeDocument/2006/relationships/hyperlink" Target="https://podminky.urs.cz/item/CS_URS_2024_01/451577777" TargetMode="External" /><Relationship Id="rId6" Type="http://schemas.openxmlformats.org/officeDocument/2006/relationships/hyperlink" Target="https://podminky.urs.cz/item/CS_URS_2024_01/564730011" TargetMode="External" /><Relationship Id="rId7" Type="http://schemas.openxmlformats.org/officeDocument/2006/relationships/hyperlink" Target="https://podminky.urs.cz/item/CS_URS_2024_01/581121112" TargetMode="External" /><Relationship Id="rId8" Type="http://schemas.openxmlformats.org/officeDocument/2006/relationships/hyperlink" Target="https://podminky.urs.cz/item/CS_URS_2024_01/596211110" TargetMode="External" /><Relationship Id="rId9" Type="http://schemas.openxmlformats.org/officeDocument/2006/relationships/hyperlink" Target="https://podminky.urs.cz/item/CS_URS_2024_01/919735123" TargetMode="External" /><Relationship Id="rId10" Type="http://schemas.openxmlformats.org/officeDocument/2006/relationships/hyperlink" Target="https://podminky.urs.cz/item/CS_URS_2024_01/997221571" TargetMode="External" /><Relationship Id="rId11" Type="http://schemas.openxmlformats.org/officeDocument/2006/relationships/hyperlink" Target="https://podminky.urs.cz/item/CS_URS_2024_01/997221579" TargetMode="External" /><Relationship Id="rId12" Type="http://schemas.openxmlformats.org/officeDocument/2006/relationships/hyperlink" Target="https://podminky.urs.cz/item/CS_URS_2024_01/997221612" TargetMode="External" /><Relationship Id="rId13" Type="http://schemas.openxmlformats.org/officeDocument/2006/relationships/hyperlink" Target="https://podminky.urs.cz/item/CS_URS_2024_01/997221861" TargetMode="External" /><Relationship Id="rId14" Type="http://schemas.openxmlformats.org/officeDocument/2006/relationships/hyperlink" Target="https://podminky.urs.cz/item/CS_URS_2024_01/998223011" TargetMode="External" /><Relationship Id="rId15" Type="http://schemas.openxmlformats.org/officeDocument/2006/relationships/hyperlink" Target="https://podminky.urs.cz/item/CS_URS_2024_01/998223095" TargetMode="External" /><Relationship Id="rId16" Type="http://schemas.openxmlformats.org/officeDocument/2006/relationships/hyperlink" Target="https://podminky.urs.cz/item/CS_URS_2024_01/998225194" TargetMode="External" /><Relationship Id="rId17" Type="http://schemas.openxmlformats.org/officeDocument/2006/relationships/hyperlink" Target="https://podminky.urs.cz/item/CS_URS_2024_01/741120403" TargetMode="External" /><Relationship Id="rId18" Type="http://schemas.openxmlformats.org/officeDocument/2006/relationships/hyperlink" Target="https://podminky.urs.cz/item/CS_URS_2024_01/741322141" TargetMode="External" /><Relationship Id="rId19" Type="http://schemas.openxmlformats.org/officeDocument/2006/relationships/hyperlink" Target="https://podminky.urs.cz/item/CS_URS_2024_01/998741194" TargetMode="External" /><Relationship Id="rId20" Type="http://schemas.openxmlformats.org/officeDocument/2006/relationships/hyperlink" Target="https://podminky.urs.cz/item/CS_URS_2024_01/998741199" TargetMode="External" /><Relationship Id="rId21" Type="http://schemas.openxmlformats.org/officeDocument/2006/relationships/hyperlink" Target="https://podminky.urs.cz/item/CS_URS_2024_01/210100003" TargetMode="External" /><Relationship Id="rId22" Type="http://schemas.openxmlformats.org/officeDocument/2006/relationships/hyperlink" Target="https://podminky.urs.cz/item/CS_URS_2024_01/210100014" TargetMode="External" /><Relationship Id="rId23" Type="http://schemas.openxmlformats.org/officeDocument/2006/relationships/hyperlink" Target="https://podminky.urs.cz/item/CS_URS_2024_01/210100251" TargetMode="External" /><Relationship Id="rId24" Type="http://schemas.openxmlformats.org/officeDocument/2006/relationships/hyperlink" Target="https://podminky.urs.cz/item/CS_URS_2024_01/210100151" TargetMode="External" /><Relationship Id="rId25" Type="http://schemas.openxmlformats.org/officeDocument/2006/relationships/hyperlink" Target="https://podminky.urs.cz/item/CS_URS_2024_01/210120102" TargetMode="External" /><Relationship Id="rId26" Type="http://schemas.openxmlformats.org/officeDocument/2006/relationships/hyperlink" Target="https://podminky.urs.cz/item/CS_URS_2024_01/210203902" TargetMode="External" /><Relationship Id="rId27" Type="http://schemas.openxmlformats.org/officeDocument/2006/relationships/hyperlink" Target="https://podminky.urs.cz/item/CS_URS_2024_01/218040001" TargetMode="External" /><Relationship Id="rId28" Type="http://schemas.openxmlformats.org/officeDocument/2006/relationships/hyperlink" Target="https://podminky.urs.cz/item/CS_URS_2024_01/218040093" TargetMode="External" /><Relationship Id="rId29" Type="http://schemas.openxmlformats.org/officeDocument/2006/relationships/hyperlink" Target="https://podminky.urs.cz/item/CS_URS_2024_01/218040401" TargetMode="External" /><Relationship Id="rId30" Type="http://schemas.openxmlformats.org/officeDocument/2006/relationships/hyperlink" Target="https://podminky.urs.cz/item/CS_URS_2024_01/218040501" TargetMode="External" /><Relationship Id="rId31" Type="http://schemas.openxmlformats.org/officeDocument/2006/relationships/hyperlink" Target="https://podminky.urs.cz/item/CS_URS_2024_01/218202013" TargetMode="External" /><Relationship Id="rId32" Type="http://schemas.openxmlformats.org/officeDocument/2006/relationships/hyperlink" Target="https://podminky.urs.cz/item/CS_URS_2024_01/218204100" TargetMode="External" /><Relationship Id="rId33" Type="http://schemas.openxmlformats.org/officeDocument/2006/relationships/hyperlink" Target="https://podminky.urs.cz/item/CS_URS_2024_01/460905111" TargetMode="External" /><Relationship Id="rId34" Type="http://schemas.openxmlformats.org/officeDocument/2006/relationships/hyperlink" Target="https://podminky.urs.cz/item/CS_URS_2024_01/210203901" TargetMode="External" /><Relationship Id="rId35" Type="http://schemas.openxmlformats.org/officeDocument/2006/relationships/hyperlink" Target="https://podminky.urs.cz/item/CS_URS_2024_01/210204002" TargetMode="External" /><Relationship Id="rId36" Type="http://schemas.openxmlformats.org/officeDocument/2006/relationships/hyperlink" Target="https://podminky.urs.cz/item/CS_URS_2024_01/210204011" TargetMode="External" /><Relationship Id="rId37" Type="http://schemas.openxmlformats.org/officeDocument/2006/relationships/hyperlink" Target="https://podminky.urs.cz/item/CS_URS_2024_01/210204103" TargetMode="External" /><Relationship Id="rId38" Type="http://schemas.openxmlformats.org/officeDocument/2006/relationships/hyperlink" Target="https://podminky.urs.cz/item/CS_URS_2024_01/210204201" TargetMode="External" /><Relationship Id="rId39" Type="http://schemas.openxmlformats.org/officeDocument/2006/relationships/hyperlink" Target="https://podminky.urs.cz/item/CS_URS_2024_01/210220022" TargetMode="External" /><Relationship Id="rId40" Type="http://schemas.openxmlformats.org/officeDocument/2006/relationships/hyperlink" Target="https://podminky.urs.cz/item/CS_URS_2024_01/210220301" TargetMode="External" /><Relationship Id="rId41" Type="http://schemas.openxmlformats.org/officeDocument/2006/relationships/hyperlink" Target="https://podminky.urs.cz/item/CS_URS_2024_01/210280003" TargetMode="External" /><Relationship Id="rId42" Type="http://schemas.openxmlformats.org/officeDocument/2006/relationships/hyperlink" Target="https://podminky.urs.cz/item/CS_URS_2024_01/210280712" TargetMode="External" /><Relationship Id="rId43" Type="http://schemas.openxmlformats.org/officeDocument/2006/relationships/hyperlink" Target="https://podminky.urs.cz/item/CS_URS_2024_01/210290461" TargetMode="External" /><Relationship Id="rId44" Type="http://schemas.openxmlformats.org/officeDocument/2006/relationships/hyperlink" Target="https://podminky.urs.cz/item/CS_URS_2024_01/210293011" TargetMode="External" /><Relationship Id="rId45" Type="http://schemas.openxmlformats.org/officeDocument/2006/relationships/hyperlink" Target="https://podminky.urs.cz/item/CS_URS_2024_01/210812011" TargetMode="External" /><Relationship Id="rId46" Type="http://schemas.openxmlformats.org/officeDocument/2006/relationships/hyperlink" Target="https://podminky.urs.cz/item/CS_URS_2024_01/210812033" TargetMode="External" /><Relationship Id="rId47" Type="http://schemas.openxmlformats.org/officeDocument/2006/relationships/hyperlink" Target="https://podminky.urs.cz/item/CS_URS_2024_01/210812035" TargetMode="External" /><Relationship Id="rId48" Type="http://schemas.openxmlformats.org/officeDocument/2006/relationships/hyperlink" Target="https://podminky.urs.cz/item/CS_URS_2024_01/210950202" TargetMode="External" /><Relationship Id="rId49" Type="http://schemas.openxmlformats.org/officeDocument/2006/relationships/hyperlink" Target="https://podminky.urs.cz/item/CS_URS_2024_01/460030011" TargetMode="External" /><Relationship Id="rId50" Type="http://schemas.openxmlformats.org/officeDocument/2006/relationships/hyperlink" Target="https://podminky.urs.cz/item/CS_URS_2024_01/460030023" TargetMode="External" /><Relationship Id="rId51" Type="http://schemas.openxmlformats.org/officeDocument/2006/relationships/hyperlink" Target="https://podminky.urs.cz/item/CS_URS_2024_01/460061141" TargetMode="External" /><Relationship Id="rId52" Type="http://schemas.openxmlformats.org/officeDocument/2006/relationships/hyperlink" Target="https://podminky.urs.cz/item/CS_URS_2024_01/460061142" TargetMode="External" /><Relationship Id="rId53" Type="http://schemas.openxmlformats.org/officeDocument/2006/relationships/hyperlink" Target="https://podminky.urs.cz/item/CS_URS_2024_01/460061171" TargetMode="External" /><Relationship Id="rId54" Type="http://schemas.openxmlformats.org/officeDocument/2006/relationships/hyperlink" Target="https://podminky.urs.cz/item/CS_URS_2024_01/460131113" TargetMode="External" /><Relationship Id="rId55" Type="http://schemas.openxmlformats.org/officeDocument/2006/relationships/hyperlink" Target="https://podminky.urs.cz/item/CS_URS_2024_01/460341112" TargetMode="External" /><Relationship Id="rId56" Type="http://schemas.openxmlformats.org/officeDocument/2006/relationships/hyperlink" Target="https://podminky.urs.cz/item/CS_URS_2024_01/460341113" TargetMode="External" /><Relationship Id="rId57" Type="http://schemas.openxmlformats.org/officeDocument/2006/relationships/hyperlink" Target="https://podminky.urs.cz/item/CS_URS_2024_01/460341121" TargetMode="External" /><Relationship Id="rId58" Type="http://schemas.openxmlformats.org/officeDocument/2006/relationships/hyperlink" Target="https://podminky.urs.cz/item/CS_URS_2024_01/460361121" TargetMode="External" /><Relationship Id="rId59" Type="http://schemas.openxmlformats.org/officeDocument/2006/relationships/hyperlink" Target="https://podminky.urs.cz/item/CS_URS_2024_01/460371121" TargetMode="External" /><Relationship Id="rId60" Type="http://schemas.openxmlformats.org/officeDocument/2006/relationships/hyperlink" Target="https://podminky.urs.cz/item/CS_URS_2024_01/460481122" TargetMode="External" /><Relationship Id="rId61" Type="http://schemas.openxmlformats.org/officeDocument/2006/relationships/hyperlink" Target="https://podminky.urs.cz/item/CS_URS_2024_01/460551112" TargetMode="External" /><Relationship Id="rId62" Type="http://schemas.openxmlformats.org/officeDocument/2006/relationships/hyperlink" Target="https://podminky.urs.cz/item/CS_URS_2024_01/460581122" TargetMode="External" /><Relationship Id="rId63" Type="http://schemas.openxmlformats.org/officeDocument/2006/relationships/hyperlink" Target="https://podminky.urs.cz/item/CS_URS_2024_01/460641112" TargetMode="External" /><Relationship Id="rId64" Type="http://schemas.openxmlformats.org/officeDocument/2006/relationships/hyperlink" Target="https://podminky.urs.cz/item/CS_URS_2024_01/460161272" TargetMode="External" /><Relationship Id="rId65" Type="http://schemas.openxmlformats.org/officeDocument/2006/relationships/hyperlink" Target="https://podminky.urs.cz/item/CS_URS_2024_01/460391123" TargetMode="External" /><Relationship Id="rId66" Type="http://schemas.openxmlformats.org/officeDocument/2006/relationships/hyperlink" Target="https://podminky.urs.cz/item/CS_URS_2024_01/460631125" TargetMode="External" /><Relationship Id="rId67" Type="http://schemas.openxmlformats.org/officeDocument/2006/relationships/hyperlink" Target="https://podminky.urs.cz/item/CS_URS_2024_01/460631212" TargetMode="External" /><Relationship Id="rId68" Type="http://schemas.openxmlformats.org/officeDocument/2006/relationships/hyperlink" Target="https://podminky.urs.cz/item/CS_URS_2024_01/460661111" TargetMode="External" /><Relationship Id="rId69" Type="http://schemas.openxmlformats.org/officeDocument/2006/relationships/hyperlink" Target="https://podminky.urs.cz/item/CS_URS_2024_01/460671113" TargetMode="External" /><Relationship Id="rId70" Type="http://schemas.openxmlformats.org/officeDocument/2006/relationships/hyperlink" Target="https://podminky.urs.cz/item/CS_URS_2024_01/460791213" TargetMode="External" /><Relationship Id="rId71" Type="http://schemas.openxmlformats.org/officeDocument/2006/relationships/hyperlink" Target="https://podminky.urs.cz/item/CS_URS_2024_01/460431162" TargetMode="External" /><Relationship Id="rId72" Type="http://schemas.openxmlformats.org/officeDocument/2006/relationships/hyperlink" Target="https://podminky.urs.cz/item/CS_URS_2024_01/469972111" TargetMode="External" /><Relationship Id="rId73" Type="http://schemas.openxmlformats.org/officeDocument/2006/relationships/hyperlink" Target="https://podminky.urs.cz/item/CS_URS_2024_01/469972121" TargetMode="External" /><Relationship Id="rId74" Type="http://schemas.openxmlformats.org/officeDocument/2006/relationships/hyperlink" Target="https://podminky.urs.cz/item/CS_URS_2024_01/469973121" TargetMode="External" /><Relationship Id="rId75" Type="http://schemas.openxmlformats.org/officeDocument/2006/relationships/hyperlink" Target="https://podminky.urs.cz/item/CS_URS_2024_01/469981111" TargetMode="External" /><Relationship Id="rId76" Type="http://schemas.openxmlformats.org/officeDocument/2006/relationships/hyperlink" Target="https://podminky.urs.cz/item/CS_URS_2024_01/469981211" TargetMode="External" /><Relationship Id="rId77" Type="http://schemas.openxmlformats.org/officeDocument/2006/relationships/hyperlink" Target="https://podminky.urs.cz/item/CS_URS_2024_01/580106011" TargetMode="External" /><Relationship Id="rId78" Type="http://schemas.openxmlformats.org/officeDocument/2006/relationships/hyperlink" Target="https://podminky.urs.cz/item/CS_URS_2024_01/HZS2232" TargetMode="External" /><Relationship Id="rId79" Type="http://schemas.openxmlformats.org/officeDocument/2006/relationships/hyperlink" Target="https://podminky.urs.cz/item/CS_URS_2024_01/011002000" TargetMode="External" /><Relationship Id="rId80" Type="http://schemas.openxmlformats.org/officeDocument/2006/relationships/hyperlink" Target="https://podminky.urs.cz/item/CS_URS_2024_01/012002000" TargetMode="External" /><Relationship Id="rId81" Type="http://schemas.openxmlformats.org/officeDocument/2006/relationships/hyperlink" Target="https://podminky.urs.cz/item/CS_URS_2024_01/013002000" TargetMode="External" /><Relationship Id="rId82" Type="http://schemas.openxmlformats.org/officeDocument/2006/relationships/hyperlink" Target="https://podminky.urs.cz/item/CS_URS_2024_01/031002000" TargetMode="External" /><Relationship Id="rId83" Type="http://schemas.openxmlformats.org/officeDocument/2006/relationships/hyperlink" Target="https://podminky.urs.cz/item/CS_URS_2024_01/032002000" TargetMode="External" /><Relationship Id="rId84" Type="http://schemas.openxmlformats.org/officeDocument/2006/relationships/hyperlink" Target="https://podminky.urs.cz/item/CS_URS_2024_01/053002000" TargetMode="External" /><Relationship Id="rId85" Type="http://schemas.openxmlformats.org/officeDocument/2006/relationships/hyperlink" Target="https://podminky.urs.cz/item/CS_URS_2024_01/076103012" TargetMode="External" /><Relationship Id="rId86" Type="http://schemas.openxmlformats.org/officeDocument/2006/relationships/hyperlink" Target="https://podminky.urs.cz/item/CS_URS_2024_01/091002000" TargetMode="External" /><Relationship Id="rId87" Type="http://schemas.openxmlformats.org/officeDocument/2006/relationships/hyperlink" Target="https://podminky.urs.cz/item/CS_URS_2024_01/091104000" TargetMode="External" /><Relationship Id="rId88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08-2023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Hodonín, cesta na Nesyt II. etapa - kabelizace veřejného osvětlení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27. 5. 2024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24.75" customHeight="1">
      <c r="A55" s="110" t="s">
        <v>73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'08-2023 - Hodonín, cesta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74</v>
      </c>
      <c r="AR55" s="117"/>
      <c r="AS55" s="118">
        <v>0</v>
      </c>
      <c r="AT55" s="119">
        <f>ROUND(SUM(AV55:AW55),2)</f>
        <v>0</v>
      </c>
      <c r="AU55" s="120">
        <f>'08-2023 - Hodonín, cesta ...'!P99</f>
        <v>0</v>
      </c>
      <c r="AV55" s="119">
        <f>'08-2023 - Hodonín, cesta ...'!J33</f>
        <v>0</v>
      </c>
      <c r="AW55" s="119">
        <f>'08-2023 - Hodonín, cesta ...'!J34</f>
        <v>0</v>
      </c>
      <c r="AX55" s="119">
        <f>'08-2023 - Hodonín, cesta ...'!J35</f>
        <v>0</v>
      </c>
      <c r="AY55" s="119">
        <f>'08-2023 - Hodonín, cesta ...'!J36</f>
        <v>0</v>
      </c>
      <c r="AZ55" s="119">
        <f>'08-2023 - Hodonín, cesta ...'!F33</f>
        <v>0</v>
      </c>
      <c r="BA55" s="119">
        <f>'08-2023 - Hodonín, cesta ...'!F34</f>
        <v>0</v>
      </c>
      <c r="BB55" s="119">
        <f>'08-2023 - Hodonín, cesta ...'!F35</f>
        <v>0</v>
      </c>
      <c r="BC55" s="119">
        <f>'08-2023 - Hodonín, cesta ...'!F36</f>
        <v>0</v>
      </c>
      <c r="BD55" s="121">
        <f>'08-2023 - Hodonín, cesta ...'!F37</f>
        <v>0</v>
      </c>
      <c r="BE55" s="7"/>
      <c r="BT55" s="122" t="s">
        <v>75</v>
      </c>
      <c r="BV55" s="122" t="s">
        <v>71</v>
      </c>
      <c r="BW55" s="122" t="s">
        <v>76</v>
      </c>
      <c r="BX55" s="122" t="s">
        <v>5</v>
      </c>
      <c r="CL55" s="122" t="s">
        <v>19</v>
      </c>
      <c r="CM55" s="122" t="s">
        <v>77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af8oTTqidRcoCpliEIhfcjR1OVMvQl9+JJiesOHRGWmCZS9lkyuU3q34ghYW7VGhzjIMNMRmLJs3oax+fmFROA==" hashValue="G140Z/s0kG/2uWZrR7wr6CvW/znr5f6zqi37DiWROIdtcWdMt6QVI6i5/MjLN7sXrpTp7eSth+rHztdrqG+CpA==" algorithmName="SHA-512" password="CC6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-2023 - Hodonín, cest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76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77</v>
      </c>
    </row>
    <row r="4" s="1" customFormat="1" ht="24.96" customHeight="1">
      <c r="B4" s="19"/>
      <c r="D4" s="125" t="s">
        <v>78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Hodonín, cesta na Nesyt II. etapa - kabelizace veřejného osvětlení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79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80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27. 5. 2024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27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28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27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30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27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32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tr">
        <f>IF('Rekapitulace stavby'!E20="","",'Rekapitulace stavby'!E20)</f>
        <v xml:space="preserve"> </v>
      </c>
      <c r="F24" s="37"/>
      <c r="G24" s="37"/>
      <c r="H24" s="37"/>
      <c r="I24" s="127" t="s">
        <v>27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33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35</v>
      </c>
      <c r="E30" s="37"/>
      <c r="F30" s="37"/>
      <c r="G30" s="37"/>
      <c r="H30" s="37"/>
      <c r="I30" s="37"/>
      <c r="J30" s="139">
        <f>ROUND(J99,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37</v>
      </c>
      <c r="G32" s="37"/>
      <c r="H32" s="37"/>
      <c r="I32" s="140" t="s">
        <v>36</v>
      </c>
      <c r="J32" s="140" t="s">
        <v>38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39</v>
      </c>
      <c r="E33" s="127" t="s">
        <v>40</v>
      </c>
      <c r="F33" s="142">
        <f>ROUND((SUM(BE99:BE406)),  2)</f>
        <v>0</v>
      </c>
      <c r="G33" s="37"/>
      <c r="H33" s="37"/>
      <c r="I33" s="143">
        <v>0.20999999999999999</v>
      </c>
      <c r="J33" s="142">
        <f>ROUND(((SUM(BE99:BE406))*I33),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41</v>
      </c>
      <c r="F34" s="142">
        <f>ROUND((SUM(BF99:BF406)),  2)</f>
        <v>0</v>
      </c>
      <c r="G34" s="37"/>
      <c r="H34" s="37"/>
      <c r="I34" s="143">
        <v>0.12</v>
      </c>
      <c r="J34" s="142">
        <f>ROUND(((SUM(BF99:BF406))*I34),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42</v>
      </c>
      <c r="F35" s="142">
        <f>ROUND((SUM(BG99:BG406)),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43</v>
      </c>
      <c r="F36" s="142">
        <f>ROUND((SUM(BH99:BH406)),  2)</f>
        <v>0</v>
      </c>
      <c r="G36" s="37"/>
      <c r="H36" s="37"/>
      <c r="I36" s="143">
        <v>0.12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44</v>
      </c>
      <c r="F37" s="142">
        <f>ROUND((SUM(BI99:BI406)),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81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Hodonín, cesta na Nesyt II. etapa - kabelizace veřejného osvětlení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79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08-2023 - Hodonín, cesta na Nesyt II. etapa - kabelizace veřejného osvětlení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27. 5. 2024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82</v>
      </c>
      <c r="D57" s="157"/>
      <c r="E57" s="157"/>
      <c r="F57" s="157"/>
      <c r="G57" s="157"/>
      <c r="H57" s="157"/>
      <c r="I57" s="157"/>
      <c r="J57" s="158" t="s">
        <v>83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67</v>
      </c>
      <c r="D59" s="39"/>
      <c r="E59" s="39"/>
      <c r="F59" s="39"/>
      <c r="G59" s="39"/>
      <c r="H59" s="39"/>
      <c r="I59" s="39"/>
      <c r="J59" s="101">
        <f>J99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84</v>
      </c>
    </row>
    <row r="60" s="9" customFormat="1" ht="24.96" customHeight="1">
      <c r="A60" s="9"/>
      <c r="B60" s="160"/>
      <c r="C60" s="161"/>
      <c r="D60" s="162" t="s">
        <v>85</v>
      </c>
      <c r="E60" s="163"/>
      <c r="F60" s="163"/>
      <c r="G60" s="163"/>
      <c r="H60" s="163"/>
      <c r="I60" s="163"/>
      <c r="J60" s="164">
        <f>J100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86</v>
      </c>
      <c r="E61" s="169"/>
      <c r="F61" s="169"/>
      <c r="G61" s="169"/>
      <c r="H61" s="169"/>
      <c r="I61" s="169"/>
      <c r="J61" s="170">
        <f>J101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87</v>
      </c>
      <c r="E62" s="169"/>
      <c r="F62" s="169"/>
      <c r="G62" s="169"/>
      <c r="H62" s="169"/>
      <c r="I62" s="169"/>
      <c r="J62" s="170">
        <f>J114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88</v>
      </c>
      <c r="E63" s="169"/>
      <c r="F63" s="169"/>
      <c r="G63" s="169"/>
      <c r="H63" s="169"/>
      <c r="I63" s="169"/>
      <c r="J63" s="170">
        <f>J118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89</v>
      </c>
      <c r="E64" s="169"/>
      <c r="F64" s="169"/>
      <c r="G64" s="169"/>
      <c r="H64" s="169"/>
      <c r="I64" s="169"/>
      <c r="J64" s="170">
        <f>J128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90</v>
      </c>
      <c r="E65" s="169"/>
      <c r="F65" s="169"/>
      <c r="G65" s="169"/>
      <c r="H65" s="169"/>
      <c r="I65" s="169"/>
      <c r="J65" s="170">
        <f>J132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91</v>
      </c>
      <c r="E66" s="169"/>
      <c r="F66" s="169"/>
      <c r="G66" s="169"/>
      <c r="H66" s="169"/>
      <c r="I66" s="169"/>
      <c r="J66" s="170">
        <f>J144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92</v>
      </c>
      <c r="E67" s="163"/>
      <c r="F67" s="163"/>
      <c r="G67" s="163"/>
      <c r="H67" s="163"/>
      <c r="I67" s="163"/>
      <c r="J67" s="164">
        <f>J152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93</v>
      </c>
      <c r="E68" s="169"/>
      <c r="F68" s="169"/>
      <c r="G68" s="169"/>
      <c r="H68" s="169"/>
      <c r="I68" s="169"/>
      <c r="J68" s="170">
        <f>J153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0"/>
      <c r="C69" s="161"/>
      <c r="D69" s="162" t="s">
        <v>94</v>
      </c>
      <c r="E69" s="163"/>
      <c r="F69" s="163"/>
      <c r="G69" s="163"/>
      <c r="H69" s="163"/>
      <c r="I69" s="163"/>
      <c r="J69" s="164">
        <f>J169</f>
        <v>0</v>
      </c>
      <c r="K69" s="161"/>
      <c r="L69" s="16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6"/>
      <c r="C70" s="167"/>
      <c r="D70" s="168" t="s">
        <v>95</v>
      </c>
      <c r="E70" s="169"/>
      <c r="F70" s="169"/>
      <c r="G70" s="169"/>
      <c r="H70" s="169"/>
      <c r="I70" s="169"/>
      <c r="J70" s="170">
        <f>J170</f>
        <v>0</v>
      </c>
      <c r="K70" s="167"/>
      <c r="L70" s="17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6"/>
      <c r="C71" s="167"/>
      <c r="D71" s="168" t="s">
        <v>96</v>
      </c>
      <c r="E71" s="169"/>
      <c r="F71" s="169"/>
      <c r="G71" s="169"/>
      <c r="H71" s="169"/>
      <c r="I71" s="169"/>
      <c r="J71" s="170">
        <f>J271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6"/>
      <c r="C72" s="167"/>
      <c r="D72" s="168" t="s">
        <v>97</v>
      </c>
      <c r="E72" s="169"/>
      <c r="F72" s="169"/>
      <c r="G72" s="169"/>
      <c r="H72" s="169"/>
      <c r="I72" s="169"/>
      <c r="J72" s="170">
        <f>J373</f>
        <v>0</v>
      </c>
      <c r="K72" s="167"/>
      <c r="L72" s="17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0"/>
      <c r="C73" s="161"/>
      <c r="D73" s="162" t="s">
        <v>98</v>
      </c>
      <c r="E73" s="163"/>
      <c r="F73" s="163"/>
      <c r="G73" s="163"/>
      <c r="H73" s="163"/>
      <c r="I73" s="163"/>
      <c r="J73" s="164">
        <f>J376</f>
        <v>0</v>
      </c>
      <c r="K73" s="161"/>
      <c r="L73" s="165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0"/>
      <c r="C74" s="161"/>
      <c r="D74" s="162" t="s">
        <v>99</v>
      </c>
      <c r="E74" s="163"/>
      <c r="F74" s="163"/>
      <c r="G74" s="163"/>
      <c r="H74" s="163"/>
      <c r="I74" s="163"/>
      <c r="J74" s="164">
        <f>J381</f>
        <v>0</v>
      </c>
      <c r="K74" s="161"/>
      <c r="L74" s="165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66"/>
      <c r="C75" s="167"/>
      <c r="D75" s="168" t="s">
        <v>100</v>
      </c>
      <c r="E75" s="169"/>
      <c r="F75" s="169"/>
      <c r="G75" s="169"/>
      <c r="H75" s="169"/>
      <c r="I75" s="169"/>
      <c r="J75" s="170">
        <f>J382</f>
        <v>0</v>
      </c>
      <c r="K75" s="167"/>
      <c r="L75" s="17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6"/>
      <c r="C76" s="167"/>
      <c r="D76" s="168" t="s">
        <v>101</v>
      </c>
      <c r="E76" s="169"/>
      <c r="F76" s="169"/>
      <c r="G76" s="169"/>
      <c r="H76" s="169"/>
      <c r="I76" s="169"/>
      <c r="J76" s="170">
        <f>J389</f>
        <v>0</v>
      </c>
      <c r="K76" s="167"/>
      <c r="L76" s="17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6"/>
      <c r="C77" s="167"/>
      <c r="D77" s="168" t="s">
        <v>102</v>
      </c>
      <c r="E77" s="169"/>
      <c r="F77" s="169"/>
      <c r="G77" s="169"/>
      <c r="H77" s="169"/>
      <c r="I77" s="169"/>
      <c r="J77" s="170">
        <f>J394</f>
        <v>0</v>
      </c>
      <c r="K77" s="167"/>
      <c r="L77" s="17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6"/>
      <c r="C78" s="167"/>
      <c r="D78" s="168" t="s">
        <v>103</v>
      </c>
      <c r="E78" s="169"/>
      <c r="F78" s="169"/>
      <c r="G78" s="169"/>
      <c r="H78" s="169"/>
      <c r="I78" s="169"/>
      <c r="J78" s="170">
        <f>J397</f>
        <v>0</v>
      </c>
      <c r="K78" s="167"/>
      <c r="L78" s="17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6"/>
      <c r="C79" s="167"/>
      <c r="D79" s="168" t="s">
        <v>104</v>
      </c>
      <c r="E79" s="169"/>
      <c r="F79" s="169"/>
      <c r="G79" s="169"/>
      <c r="H79" s="169"/>
      <c r="I79" s="169"/>
      <c r="J79" s="170">
        <f>J401</f>
        <v>0</v>
      </c>
      <c r="K79" s="167"/>
      <c r="L79" s="17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5" s="2" customFormat="1" ht="6.96" customHeight="1">
      <c r="A85" s="37"/>
      <c r="B85" s="60"/>
      <c r="C85" s="61"/>
      <c r="D85" s="61"/>
      <c r="E85" s="61"/>
      <c r="F85" s="61"/>
      <c r="G85" s="61"/>
      <c r="H85" s="61"/>
      <c r="I85" s="61"/>
      <c r="J85" s="61"/>
      <c r="K85" s="61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24.96" customHeight="1">
      <c r="A86" s="37"/>
      <c r="B86" s="38"/>
      <c r="C86" s="22" t="s">
        <v>105</v>
      </c>
      <c r="D86" s="39"/>
      <c r="E86" s="39"/>
      <c r="F86" s="39"/>
      <c r="G86" s="39"/>
      <c r="H86" s="39"/>
      <c r="I86" s="39"/>
      <c r="J86" s="39"/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16</v>
      </c>
      <c r="D88" s="39"/>
      <c r="E88" s="39"/>
      <c r="F88" s="39"/>
      <c r="G88" s="39"/>
      <c r="H88" s="39"/>
      <c r="I88" s="39"/>
      <c r="J88" s="39"/>
      <c r="K88" s="39"/>
      <c r="L88" s="12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155" t="str">
        <f>E7</f>
        <v>Hodonín, cesta na Nesyt II. etapa - kabelizace veřejného osvětlení</v>
      </c>
      <c r="F89" s="31"/>
      <c r="G89" s="31"/>
      <c r="H89" s="31"/>
      <c r="I89" s="39"/>
      <c r="J89" s="39"/>
      <c r="K89" s="39"/>
      <c r="L89" s="12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79</v>
      </c>
      <c r="D90" s="39"/>
      <c r="E90" s="39"/>
      <c r="F90" s="39"/>
      <c r="G90" s="39"/>
      <c r="H90" s="39"/>
      <c r="I90" s="39"/>
      <c r="J90" s="39"/>
      <c r="K90" s="39"/>
      <c r="L90" s="12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9"/>
      <c r="D91" s="39"/>
      <c r="E91" s="68" t="str">
        <f>E9</f>
        <v>08-2023 - Hodonín, cesta na Nesyt II. etapa - kabelizace veřejného osvětlení</v>
      </c>
      <c r="F91" s="39"/>
      <c r="G91" s="39"/>
      <c r="H91" s="39"/>
      <c r="I91" s="39"/>
      <c r="J91" s="39"/>
      <c r="K91" s="39"/>
      <c r="L91" s="12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2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21</v>
      </c>
      <c r="D93" s="39"/>
      <c r="E93" s="39"/>
      <c r="F93" s="26" t="str">
        <f>F12</f>
        <v xml:space="preserve"> </v>
      </c>
      <c r="G93" s="39"/>
      <c r="H93" s="39"/>
      <c r="I93" s="31" t="s">
        <v>23</v>
      </c>
      <c r="J93" s="71" t="str">
        <f>IF(J12="","",J12)</f>
        <v>27. 5. 2024</v>
      </c>
      <c r="K93" s="39"/>
      <c r="L93" s="12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12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5.15" customHeight="1">
      <c r="A95" s="37"/>
      <c r="B95" s="38"/>
      <c r="C95" s="31" t="s">
        <v>25</v>
      </c>
      <c r="D95" s="39"/>
      <c r="E95" s="39"/>
      <c r="F95" s="26" t="str">
        <f>E15</f>
        <v xml:space="preserve"> </v>
      </c>
      <c r="G95" s="39"/>
      <c r="H95" s="39"/>
      <c r="I95" s="31" t="s">
        <v>30</v>
      </c>
      <c r="J95" s="35" t="str">
        <f>E21</f>
        <v xml:space="preserve"> </v>
      </c>
      <c r="K95" s="39"/>
      <c r="L95" s="12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28</v>
      </c>
      <c r="D96" s="39"/>
      <c r="E96" s="39"/>
      <c r="F96" s="26" t="str">
        <f>IF(E18="","",E18)</f>
        <v>Vyplň údaj</v>
      </c>
      <c r="G96" s="39"/>
      <c r="H96" s="39"/>
      <c r="I96" s="31" t="s">
        <v>32</v>
      </c>
      <c r="J96" s="35" t="str">
        <f>E24</f>
        <v xml:space="preserve"> </v>
      </c>
      <c r="K96" s="39"/>
      <c r="L96" s="12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12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11" customFormat="1" ht="29.28" customHeight="1">
      <c r="A98" s="172"/>
      <c r="B98" s="173"/>
      <c r="C98" s="174" t="s">
        <v>106</v>
      </c>
      <c r="D98" s="175" t="s">
        <v>54</v>
      </c>
      <c r="E98" s="175" t="s">
        <v>50</v>
      </c>
      <c r="F98" s="175" t="s">
        <v>51</v>
      </c>
      <c r="G98" s="175" t="s">
        <v>107</v>
      </c>
      <c r="H98" s="175" t="s">
        <v>108</v>
      </c>
      <c r="I98" s="175" t="s">
        <v>109</v>
      </c>
      <c r="J98" s="175" t="s">
        <v>83</v>
      </c>
      <c r="K98" s="176" t="s">
        <v>110</v>
      </c>
      <c r="L98" s="177"/>
      <c r="M98" s="91" t="s">
        <v>19</v>
      </c>
      <c r="N98" s="92" t="s">
        <v>39</v>
      </c>
      <c r="O98" s="92" t="s">
        <v>111</v>
      </c>
      <c r="P98" s="92" t="s">
        <v>112</v>
      </c>
      <c r="Q98" s="92" t="s">
        <v>113</v>
      </c>
      <c r="R98" s="92" t="s">
        <v>114</v>
      </c>
      <c r="S98" s="92" t="s">
        <v>115</v>
      </c>
      <c r="T98" s="93" t="s">
        <v>116</v>
      </c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</row>
    <row r="99" s="2" customFormat="1" ht="22.8" customHeight="1">
      <c r="A99" s="37"/>
      <c r="B99" s="38"/>
      <c r="C99" s="98" t="s">
        <v>117</v>
      </c>
      <c r="D99" s="39"/>
      <c r="E99" s="39"/>
      <c r="F99" s="39"/>
      <c r="G99" s="39"/>
      <c r="H99" s="39"/>
      <c r="I99" s="39"/>
      <c r="J99" s="178">
        <f>BK99</f>
        <v>0</v>
      </c>
      <c r="K99" s="39"/>
      <c r="L99" s="43"/>
      <c r="M99" s="94"/>
      <c r="N99" s="179"/>
      <c r="O99" s="95"/>
      <c r="P99" s="180">
        <f>P100+P152+P169+P376+P381</f>
        <v>0</v>
      </c>
      <c r="Q99" s="95"/>
      <c r="R99" s="180">
        <f>R100+R152+R169+R376+R381</f>
        <v>216.34610006</v>
      </c>
      <c r="S99" s="95"/>
      <c r="T99" s="181">
        <f>T100+T152+T169+T376+T381</f>
        <v>35.392400000000002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68</v>
      </c>
      <c r="AU99" s="16" t="s">
        <v>84</v>
      </c>
      <c r="BK99" s="182">
        <f>BK100+BK152+BK169+BK376+BK381</f>
        <v>0</v>
      </c>
    </row>
    <row r="100" s="12" customFormat="1" ht="25.92" customHeight="1">
      <c r="A100" s="12"/>
      <c r="B100" s="183"/>
      <c r="C100" s="184"/>
      <c r="D100" s="185" t="s">
        <v>68</v>
      </c>
      <c r="E100" s="186" t="s">
        <v>118</v>
      </c>
      <c r="F100" s="186" t="s">
        <v>119</v>
      </c>
      <c r="G100" s="184"/>
      <c r="H100" s="184"/>
      <c r="I100" s="187"/>
      <c r="J100" s="188">
        <f>BK100</f>
        <v>0</v>
      </c>
      <c r="K100" s="184"/>
      <c r="L100" s="189"/>
      <c r="M100" s="190"/>
      <c r="N100" s="191"/>
      <c r="O100" s="191"/>
      <c r="P100" s="192">
        <f>P101+P114+P118+P128+P132+P144</f>
        <v>0</v>
      </c>
      <c r="Q100" s="191"/>
      <c r="R100" s="192">
        <f>R101+R114+R118+R128+R132+R144</f>
        <v>9.6159800000000004</v>
      </c>
      <c r="S100" s="191"/>
      <c r="T100" s="193">
        <f>T101+T114+T118+T128+T132+T144</f>
        <v>8.3924000000000003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4" t="s">
        <v>75</v>
      </c>
      <c r="AT100" s="195" t="s">
        <v>68</v>
      </c>
      <c r="AU100" s="195" t="s">
        <v>69</v>
      </c>
      <c r="AY100" s="194" t="s">
        <v>120</v>
      </c>
      <c r="BK100" s="196">
        <f>BK101+BK114+BK118+BK128+BK132+BK144</f>
        <v>0</v>
      </c>
    </row>
    <row r="101" s="12" customFormat="1" ht="22.8" customHeight="1">
      <c r="A101" s="12"/>
      <c r="B101" s="183"/>
      <c r="C101" s="184"/>
      <c r="D101" s="185" t="s">
        <v>68</v>
      </c>
      <c r="E101" s="197" t="s">
        <v>75</v>
      </c>
      <c r="F101" s="197" t="s">
        <v>121</v>
      </c>
      <c r="G101" s="184"/>
      <c r="H101" s="184"/>
      <c r="I101" s="187"/>
      <c r="J101" s="198">
        <f>BK101</f>
        <v>0</v>
      </c>
      <c r="K101" s="184"/>
      <c r="L101" s="189"/>
      <c r="M101" s="190"/>
      <c r="N101" s="191"/>
      <c r="O101" s="191"/>
      <c r="P101" s="192">
        <f>SUM(P102:P113)</f>
        <v>0</v>
      </c>
      <c r="Q101" s="191"/>
      <c r="R101" s="192">
        <f>SUM(R102:R113)</f>
        <v>0</v>
      </c>
      <c r="S101" s="191"/>
      <c r="T101" s="193">
        <f>SUM(T102:T113)</f>
        <v>8.3924000000000003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4" t="s">
        <v>75</v>
      </c>
      <c r="AT101" s="195" t="s">
        <v>68</v>
      </c>
      <c r="AU101" s="195" t="s">
        <v>75</v>
      </c>
      <c r="AY101" s="194" t="s">
        <v>120</v>
      </c>
      <c r="BK101" s="196">
        <f>SUM(BK102:BK113)</f>
        <v>0</v>
      </c>
    </row>
    <row r="102" s="2" customFormat="1" ht="37.8" customHeight="1">
      <c r="A102" s="37"/>
      <c r="B102" s="38"/>
      <c r="C102" s="199" t="s">
        <v>75</v>
      </c>
      <c r="D102" s="199" t="s">
        <v>122</v>
      </c>
      <c r="E102" s="200" t="s">
        <v>123</v>
      </c>
      <c r="F102" s="201" t="s">
        <v>124</v>
      </c>
      <c r="G102" s="202" t="s">
        <v>125</v>
      </c>
      <c r="H102" s="203">
        <v>1</v>
      </c>
      <c r="I102" s="204"/>
      <c r="J102" s="205">
        <f>ROUND(I102*H102,2)</f>
        <v>0</v>
      </c>
      <c r="K102" s="201" t="s">
        <v>126</v>
      </c>
      <c r="L102" s="43"/>
      <c r="M102" s="206" t="s">
        <v>19</v>
      </c>
      <c r="N102" s="207" t="s">
        <v>40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0.26000000000000001</v>
      </c>
      <c r="T102" s="209">
        <f>S102*H102</f>
        <v>0.26000000000000001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127</v>
      </c>
      <c r="AT102" s="210" t="s">
        <v>122</v>
      </c>
      <c r="AU102" s="210" t="s">
        <v>77</v>
      </c>
      <c r="AY102" s="16" t="s">
        <v>120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75</v>
      </c>
      <c r="BK102" s="211">
        <f>ROUND(I102*H102,2)</f>
        <v>0</v>
      </c>
      <c r="BL102" s="16" t="s">
        <v>127</v>
      </c>
      <c r="BM102" s="210" t="s">
        <v>128</v>
      </c>
    </row>
    <row r="103" s="2" customFormat="1">
      <c r="A103" s="37"/>
      <c r="B103" s="38"/>
      <c r="C103" s="39"/>
      <c r="D103" s="212" t="s">
        <v>129</v>
      </c>
      <c r="E103" s="39"/>
      <c r="F103" s="213" t="s">
        <v>130</v>
      </c>
      <c r="G103" s="39"/>
      <c r="H103" s="39"/>
      <c r="I103" s="214"/>
      <c r="J103" s="39"/>
      <c r="K103" s="39"/>
      <c r="L103" s="43"/>
      <c r="M103" s="215"/>
      <c r="N103" s="216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129</v>
      </c>
      <c r="AU103" s="16" t="s">
        <v>77</v>
      </c>
    </row>
    <row r="104" s="13" customFormat="1">
      <c r="A104" s="13"/>
      <c r="B104" s="217"/>
      <c r="C104" s="218"/>
      <c r="D104" s="219" t="s">
        <v>131</v>
      </c>
      <c r="E104" s="220" t="s">
        <v>19</v>
      </c>
      <c r="F104" s="221" t="s">
        <v>132</v>
      </c>
      <c r="G104" s="218"/>
      <c r="H104" s="222">
        <v>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131</v>
      </c>
      <c r="AU104" s="228" t="s">
        <v>77</v>
      </c>
      <c r="AV104" s="13" t="s">
        <v>77</v>
      </c>
      <c r="AW104" s="13" t="s">
        <v>31</v>
      </c>
      <c r="AX104" s="13" t="s">
        <v>75</v>
      </c>
      <c r="AY104" s="228" t="s">
        <v>120</v>
      </c>
    </row>
    <row r="105" s="2" customFormat="1" ht="33" customHeight="1">
      <c r="A105" s="37"/>
      <c r="B105" s="38"/>
      <c r="C105" s="199" t="s">
        <v>77</v>
      </c>
      <c r="D105" s="199" t="s">
        <v>122</v>
      </c>
      <c r="E105" s="200" t="s">
        <v>133</v>
      </c>
      <c r="F105" s="201" t="s">
        <v>134</v>
      </c>
      <c r="G105" s="202" t="s">
        <v>125</v>
      </c>
      <c r="H105" s="203">
        <v>19.800000000000001</v>
      </c>
      <c r="I105" s="204"/>
      <c r="J105" s="205">
        <f>ROUND(I105*H105,2)</f>
        <v>0</v>
      </c>
      <c r="K105" s="201" t="s">
        <v>126</v>
      </c>
      <c r="L105" s="43"/>
      <c r="M105" s="206" t="s">
        <v>19</v>
      </c>
      <c r="N105" s="207" t="s">
        <v>40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0.17999999999999999</v>
      </c>
      <c r="T105" s="209">
        <f>S105*H105</f>
        <v>3.5640000000000001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127</v>
      </c>
      <c r="AT105" s="210" t="s">
        <v>122</v>
      </c>
      <c r="AU105" s="210" t="s">
        <v>77</v>
      </c>
      <c r="AY105" s="16" t="s">
        <v>120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75</v>
      </c>
      <c r="BK105" s="211">
        <f>ROUND(I105*H105,2)</f>
        <v>0</v>
      </c>
      <c r="BL105" s="16" t="s">
        <v>127</v>
      </c>
      <c r="BM105" s="210" t="s">
        <v>135</v>
      </c>
    </row>
    <row r="106" s="2" customFormat="1">
      <c r="A106" s="37"/>
      <c r="B106" s="38"/>
      <c r="C106" s="39"/>
      <c r="D106" s="212" t="s">
        <v>129</v>
      </c>
      <c r="E106" s="39"/>
      <c r="F106" s="213" t="s">
        <v>136</v>
      </c>
      <c r="G106" s="39"/>
      <c r="H106" s="39"/>
      <c r="I106" s="214"/>
      <c r="J106" s="39"/>
      <c r="K106" s="39"/>
      <c r="L106" s="43"/>
      <c r="M106" s="215"/>
      <c r="N106" s="216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129</v>
      </c>
      <c r="AU106" s="16" t="s">
        <v>77</v>
      </c>
    </row>
    <row r="107" s="13" customFormat="1">
      <c r="A107" s="13"/>
      <c r="B107" s="217"/>
      <c r="C107" s="218"/>
      <c r="D107" s="219" t="s">
        <v>131</v>
      </c>
      <c r="E107" s="220" t="s">
        <v>19</v>
      </c>
      <c r="F107" s="221" t="s">
        <v>137</v>
      </c>
      <c r="G107" s="218"/>
      <c r="H107" s="222">
        <v>19.800000000000001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131</v>
      </c>
      <c r="AU107" s="228" t="s">
        <v>77</v>
      </c>
      <c r="AV107" s="13" t="s">
        <v>77</v>
      </c>
      <c r="AW107" s="13" t="s">
        <v>31</v>
      </c>
      <c r="AX107" s="13" t="s">
        <v>75</v>
      </c>
      <c r="AY107" s="228" t="s">
        <v>120</v>
      </c>
    </row>
    <row r="108" s="2" customFormat="1" ht="33" customHeight="1">
      <c r="A108" s="37"/>
      <c r="B108" s="38"/>
      <c r="C108" s="199" t="s">
        <v>138</v>
      </c>
      <c r="D108" s="199" t="s">
        <v>122</v>
      </c>
      <c r="E108" s="200" t="s">
        <v>139</v>
      </c>
      <c r="F108" s="201" t="s">
        <v>140</v>
      </c>
      <c r="G108" s="202" t="s">
        <v>125</v>
      </c>
      <c r="H108" s="203">
        <v>18.800000000000001</v>
      </c>
      <c r="I108" s="204"/>
      <c r="J108" s="205">
        <f>ROUND(I108*H108,2)</f>
        <v>0</v>
      </c>
      <c r="K108" s="201" t="s">
        <v>126</v>
      </c>
      <c r="L108" s="43"/>
      <c r="M108" s="206" t="s">
        <v>19</v>
      </c>
      <c r="N108" s="207" t="s">
        <v>40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0.24299999999999999</v>
      </c>
      <c r="T108" s="209">
        <f>S108*H108</f>
        <v>4.5684000000000005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127</v>
      </c>
      <c r="AT108" s="210" t="s">
        <v>122</v>
      </c>
      <c r="AU108" s="210" t="s">
        <v>77</v>
      </c>
      <c r="AY108" s="16" t="s">
        <v>120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75</v>
      </c>
      <c r="BK108" s="211">
        <f>ROUND(I108*H108,2)</f>
        <v>0</v>
      </c>
      <c r="BL108" s="16" t="s">
        <v>127</v>
      </c>
      <c r="BM108" s="210" t="s">
        <v>141</v>
      </c>
    </row>
    <row r="109" s="2" customFormat="1">
      <c r="A109" s="37"/>
      <c r="B109" s="38"/>
      <c r="C109" s="39"/>
      <c r="D109" s="212" t="s">
        <v>129</v>
      </c>
      <c r="E109" s="39"/>
      <c r="F109" s="213" t="s">
        <v>142</v>
      </c>
      <c r="G109" s="39"/>
      <c r="H109" s="39"/>
      <c r="I109" s="214"/>
      <c r="J109" s="39"/>
      <c r="K109" s="39"/>
      <c r="L109" s="43"/>
      <c r="M109" s="215"/>
      <c r="N109" s="216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129</v>
      </c>
      <c r="AU109" s="16" t="s">
        <v>77</v>
      </c>
    </row>
    <row r="110" s="13" customFormat="1">
      <c r="A110" s="13"/>
      <c r="B110" s="217"/>
      <c r="C110" s="218"/>
      <c r="D110" s="219" t="s">
        <v>131</v>
      </c>
      <c r="E110" s="220" t="s">
        <v>19</v>
      </c>
      <c r="F110" s="221" t="s">
        <v>143</v>
      </c>
      <c r="G110" s="218"/>
      <c r="H110" s="222">
        <v>18.800000000000001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131</v>
      </c>
      <c r="AU110" s="228" t="s">
        <v>77</v>
      </c>
      <c r="AV110" s="13" t="s">
        <v>77</v>
      </c>
      <c r="AW110" s="13" t="s">
        <v>31</v>
      </c>
      <c r="AX110" s="13" t="s">
        <v>75</v>
      </c>
      <c r="AY110" s="228" t="s">
        <v>120</v>
      </c>
    </row>
    <row r="111" s="2" customFormat="1" ht="24.15" customHeight="1">
      <c r="A111" s="37"/>
      <c r="B111" s="38"/>
      <c r="C111" s="199" t="s">
        <v>127</v>
      </c>
      <c r="D111" s="199" t="s">
        <v>122</v>
      </c>
      <c r="E111" s="200" t="s">
        <v>144</v>
      </c>
      <c r="F111" s="201" t="s">
        <v>145</v>
      </c>
      <c r="G111" s="202" t="s">
        <v>125</v>
      </c>
      <c r="H111" s="203">
        <v>108</v>
      </c>
      <c r="I111" s="204"/>
      <c r="J111" s="205">
        <f>ROUND(I111*H111,2)</f>
        <v>0</v>
      </c>
      <c r="K111" s="201" t="s">
        <v>126</v>
      </c>
      <c r="L111" s="43"/>
      <c r="M111" s="206" t="s">
        <v>19</v>
      </c>
      <c r="N111" s="207" t="s">
        <v>40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127</v>
      </c>
      <c r="AT111" s="210" t="s">
        <v>122</v>
      </c>
      <c r="AU111" s="210" t="s">
        <v>77</v>
      </c>
      <c r="AY111" s="16" t="s">
        <v>120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75</v>
      </c>
      <c r="BK111" s="211">
        <f>ROUND(I111*H111,2)</f>
        <v>0</v>
      </c>
      <c r="BL111" s="16" t="s">
        <v>127</v>
      </c>
      <c r="BM111" s="210" t="s">
        <v>146</v>
      </c>
    </row>
    <row r="112" s="2" customFormat="1">
      <c r="A112" s="37"/>
      <c r="B112" s="38"/>
      <c r="C112" s="39"/>
      <c r="D112" s="212" t="s">
        <v>129</v>
      </c>
      <c r="E112" s="39"/>
      <c r="F112" s="213" t="s">
        <v>147</v>
      </c>
      <c r="G112" s="39"/>
      <c r="H112" s="39"/>
      <c r="I112" s="214"/>
      <c r="J112" s="39"/>
      <c r="K112" s="39"/>
      <c r="L112" s="43"/>
      <c r="M112" s="215"/>
      <c r="N112" s="216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129</v>
      </c>
      <c r="AU112" s="16" t="s">
        <v>77</v>
      </c>
    </row>
    <row r="113" s="13" customFormat="1">
      <c r="A113" s="13"/>
      <c r="B113" s="217"/>
      <c r="C113" s="218"/>
      <c r="D113" s="219" t="s">
        <v>131</v>
      </c>
      <c r="E113" s="220" t="s">
        <v>19</v>
      </c>
      <c r="F113" s="221" t="s">
        <v>148</v>
      </c>
      <c r="G113" s="218"/>
      <c r="H113" s="222">
        <v>108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131</v>
      </c>
      <c r="AU113" s="228" t="s">
        <v>77</v>
      </c>
      <c r="AV113" s="13" t="s">
        <v>77</v>
      </c>
      <c r="AW113" s="13" t="s">
        <v>31</v>
      </c>
      <c r="AX113" s="13" t="s">
        <v>75</v>
      </c>
      <c r="AY113" s="228" t="s">
        <v>120</v>
      </c>
    </row>
    <row r="114" s="12" customFormat="1" ht="22.8" customHeight="1">
      <c r="A114" s="12"/>
      <c r="B114" s="183"/>
      <c r="C114" s="184"/>
      <c r="D114" s="185" t="s">
        <v>68</v>
      </c>
      <c r="E114" s="197" t="s">
        <v>127</v>
      </c>
      <c r="F114" s="197" t="s">
        <v>149</v>
      </c>
      <c r="G114" s="184"/>
      <c r="H114" s="184"/>
      <c r="I114" s="187"/>
      <c r="J114" s="198">
        <f>BK114</f>
        <v>0</v>
      </c>
      <c r="K114" s="184"/>
      <c r="L114" s="189"/>
      <c r="M114" s="190"/>
      <c r="N114" s="191"/>
      <c r="O114" s="191"/>
      <c r="P114" s="192">
        <f>SUM(P115:P117)</f>
        <v>0</v>
      </c>
      <c r="Q114" s="191"/>
      <c r="R114" s="192">
        <f>SUM(R115:R117)</f>
        <v>0.16192000000000001</v>
      </c>
      <c r="S114" s="191"/>
      <c r="T114" s="193">
        <f>SUM(T115:T117)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4" t="s">
        <v>75</v>
      </c>
      <c r="AT114" s="195" t="s">
        <v>68</v>
      </c>
      <c r="AU114" s="195" t="s">
        <v>75</v>
      </c>
      <c r="AY114" s="194" t="s">
        <v>120</v>
      </c>
      <c r="BK114" s="196">
        <f>SUM(BK115:BK117)</f>
        <v>0</v>
      </c>
    </row>
    <row r="115" s="2" customFormat="1" ht="24.15" customHeight="1">
      <c r="A115" s="37"/>
      <c r="B115" s="38"/>
      <c r="C115" s="199" t="s">
        <v>150</v>
      </c>
      <c r="D115" s="199" t="s">
        <v>122</v>
      </c>
      <c r="E115" s="200" t="s">
        <v>151</v>
      </c>
      <c r="F115" s="201" t="s">
        <v>152</v>
      </c>
      <c r="G115" s="202" t="s">
        <v>125</v>
      </c>
      <c r="H115" s="203">
        <v>1</v>
      </c>
      <c r="I115" s="204"/>
      <c r="J115" s="205">
        <f>ROUND(I115*H115,2)</f>
        <v>0</v>
      </c>
      <c r="K115" s="201" t="s">
        <v>126</v>
      </c>
      <c r="L115" s="43"/>
      <c r="M115" s="206" t="s">
        <v>19</v>
      </c>
      <c r="N115" s="207" t="s">
        <v>40</v>
      </c>
      <c r="O115" s="83"/>
      <c r="P115" s="208">
        <f>O115*H115</f>
        <v>0</v>
      </c>
      <c r="Q115" s="208">
        <v>0.16192000000000001</v>
      </c>
      <c r="R115" s="208">
        <f>Q115*H115</f>
        <v>0.16192000000000001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127</v>
      </c>
      <c r="AT115" s="210" t="s">
        <v>122</v>
      </c>
      <c r="AU115" s="210" t="s">
        <v>77</v>
      </c>
      <c r="AY115" s="16" t="s">
        <v>120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75</v>
      </c>
      <c r="BK115" s="211">
        <f>ROUND(I115*H115,2)</f>
        <v>0</v>
      </c>
      <c r="BL115" s="16" t="s">
        <v>127</v>
      </c>
      <c r="BM115" s="210" t="s">
        <v>153</v>
      </c>
    </row>
    <row r="116" s="2" customFormat="1">
      <c r="A116" s="37"/>
      <c r="B116" s="38"/>
      <c r="C116" s="39"/>
      <c r="D116" s="212" t="s">
        <v>129</v>
      </c>
      <c r="E116" s="39"/>
      <c r="F116" s="213" t="s">
        <v>154</v>
      </c>
      <c r="G116" s="39"/>
      <c r="H116" s="39"/>
      <c r="I116" s="214"/>
      <c r="J116" s="39"/>
      <c r="K116" s="39"/>
      <c r="L116" s="43"/>
      <c r="M116" s="215"/>
      <c r="N116" s="216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129</v>
      </c>
      <c r="AU116" s="16" t="s">
        <v>77</v>
      </c>
    </row>
    <row r="117" s="13" customFormat="1">
      <c r="A117" s="13"/>
      <c r="B117" s="217"/>
      <c r="C117" s="218"/>
      <c r="D117" s="219" t="s">
        <v>131</v>
      </c>
      <c r="E117" s="220" t="s">
        <v>19</v>
      </c>
      <c r="F117" s="221" t="s">
        <v>132</v>
      </c>
      <c r="G117" s="218"/>
      <c r="H117" s="222">
        <v>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131</v>
      </c>
      <c r="AU117" s="228" t="s">
        <v>77</v>
      </c>
      <c r="AV117" s="13" t="s">
        <v>77</v>
      </c>
      <c r="AW117" s="13" t="s">
        <v>31</v>
      </c>
      <c r="AX117" s="13" t="s">
        <v>75</v>
      </c>
      <c r="AY117" s="228" t="s">
        <v>120</v>
      </c>
    </row>
    <row r="118" s="12" customFormat="1" ht="22.8" customHeight="1">
      <c r="A118" s="12"/>
      <c r="B118" s="183"/>
      <c r="C118" s="184"/>
      <c r="D118" s="185" t="s">
        <v>68</v>
      </c>
      <c r="E118" s="197" t="s">
        <v>150</v>
      </c>
      <c r="F118" s="197" t="s">
        <v>155</v>
      </c>
      <c r="G118" s="184"/>
      <c r="H118" s="184"/>
      <c r="I118" s="187"/>
      <c r="J118" s="198">
        <f>BK118</f>
        <v>0</v>
      </c>
      <c r="K118" s="184"/>
      <c r="L118" s="189"/>
      <c r="M118" s="190"/>
      <c r="N118" s="191"/>
      <c r="O118" s="191"/>
      <c r="P118" s="192">
        <f>SUM(P119:P127)</f>
        <v>0</v>
      </c>
      <c r="Q118" s="191"/>
      <c r="R118" s="192">
        <f>SUM(R119:R127)</f>
        <v>9.4519959999999994</v>
      </c>
      <c r="S118" s="191"/>
      <c r="T118" s="193">
        <f>SUM(T119:T127)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4" t="s">
        <v>75</v>
      </c>
      <c r="AT118" s="195" t="s">
        <v>68</v>
      </c>
      <c r="AU118" s="195" t="s">
        <v>75</v>
      </c>
      <c r="AY118" s="194" t="s">
        <v>120</v>
      </c>
      <c r="BK118" s="196">
        <f>SUM(BK119:BK127)</f>
        <v>0</v>
      </c>
    </row>
    <row r="119" s="2" customFormat="1" ht="24.15" customHeight="1">
      <c r="A119" s="37"/>
      <c r="B119" s="38"/>
      <c r="C119" s="199" t="s">
        <v>156</v>
      </c>
      <c r="D119" s="199" t="s">
        <v>122</v>
      </c>
      <c r="E119" s="200" t="s">
        <v>157</v>
      </c>
      <c r="F119" s="201" t="s">
        <v>158</v>
      </c>
      <c r="G119" s="202" t="s">
        <v>125</v>
      </c>
      <c r="H119" s="203">
        <v>18.800000000000001</v>
      </c>
      <c r="I119" s="204"/>
      <c r="J119" s="205">
        <f>ROUND(I119*H119,2)</f>
        <v>0</v>
      </c>
      <c r="K119" s="201" t="s">
        <v>126</v>
      </c>
      <c r="L119" s="43"/>
      <c r="M119" s="206" t="s">
        <v>19</v>
      </c>
      <c r="N119" s="207" t="s">
        <v>40</v>
      </c>
      <c r="O119" s="83"/>
      <c r="P119" s="208">
        <f>O119*H119</f>
        <v>0</v>
      </c>
      <c r="Q119" s="208">
        <v>0.19900000000000001</v>
      </c>
      <c r="R119" s="208">
        <f>Q119*H119</f>
        <v>3.7412000000000005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127</v>
      </c>
      <c r="AT119" s="210" t="s">
        <v>122</v>
      </c>
      <c r="AU119" s="210" t="s">
        <v>77</v>
      </c>
      <c r="AY119" s="16" t="s">
        <v>120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75</v>
      </c>
      <c r="BK119" s="211">
        <f>ROUND(I119*H119,2)</f>
        <v>0</v>
      </c>
      <c r="BL119" s="16" t="s">
        <v>127</v>
      </c>
      <c r="BM119" s="210" t="s">
        <v>159</v>
      </c>
    </row>
    <row r="120" s="2" customFormat="1">
      <c r="A120" s="37"/>
      <c r="B120" s="38"/>
      <c r="C120" s="39"/>
      <c r="D120" s="212" t="s">
        <v>129</v>
      </c>
      <c r="E120" s="39"/>
      <c r="F120" s="213" t="s">
        <v>160</v>
      </c>
      <c r="G120" s="39"/>
      <c r="H120" s="39"/>
      <c r="I120" s="214"/>
      <c r="J120" s="39"/>
      <c r="K120" s="39"/>
      <c r="L120" s="43"/>
      <c r="M120" s="215"/>
      <c r="N120" s="216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129</v>
      </c>
      <c r="AU120" s="16" t="s">
        <v>77</v>
      </c>
    </row>
    <row r="121" s="13" customFormat="1">
      <c r="A121" s="13"/>
      <c r="B121" s="217"/>
      <c r="C121" s="218"/>
      <c r="D121" s="219" t="s">
        <v>131</v>
      </c>
      <c r="E121" s="220" t="s">
        <v>19</v>
      </c>
      <c r="F121" s="221" t="s">
        <v>143</v>
      </c>
      <c r="G121" s="218"/>
      <c r="H121" s="222">
        <v>18.800000000000001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131</v>
      </c>
      <c r="AU121" s="228" t="s">
        <v>77</v>
      </c>
      <c r="AV121" s="13" t="s">
        <v>77</v>
      </c>
      <c r="AW121" s="13" t="s">
        <v>31</v>
      </c>
      <c r="AX121" s="13" t="s">
        <v>75</v>
      </c>
      <c r="AY121" s="228" t="s">
        <v>120</v>
      </c>
    </row>
    <row r="122" s="2" customFormat="1" ht="16.5" customHeight="1">
      <c r="A122" s="37"/>
      <c r="B122" s="38"/>
      <c r="C122" s="199" t="s">
        <v>161</v>
      </c>
      <c r="D122" s="199" t="s">
        <v>122</v>
      </c>
      <c r="E122" s="200" t="s">
        <v>162</v>
      </c>
      <c r="F122" s="201" t="s">
        <v>163</v>
      </c>
      <c r="G122" s="202" t="s">
        <v>125</v>
      </c>
      <c r="H122" s="203">
        <v>18.800000000000001</v>
      </c>
      <c r="I122" s="204"/>
      <c r="J122" s="205">
        <f>ROUND(I122*H122,2)</f>
        <v>0</v>
      </c>
      <c r="K122" s="201" t="s">
        <v>126</v>
      </c>
      <c r="L122" s="43"/>
      <c r="M122" s="206" t="s">
        <v>19</v>
      </c>
      <c r="N122" s="207" t="s">
        <v>40</v>
      </c>
      <c r="O122" s="83"/>
      <c r="P122" s="208">
        <f>O122*H122</f>
        <v>0</v>
      </c>
      <c r="Q122" s="208">
        <v>0.29902000000000001</v>
      </c>
      <c r="R122" s="208">
        <f>Q122*H122</f>
        <v>5.6215760000000001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127</v>
      </c>
      <c r="AT122" s="210" t="s">
        <v>122</v>
      </c>
      <c r="AU122" s="210" t="s">
        <v>77</v>
      </c>
      <c r="AY122" s="16" t="s">
        <v>120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75</v>
      </c>
      <c r="BK122" s="211">
        <f>ROUND(I122*H122,2)</f>
        <v>0</v>
      </c>
      <c r="BL122" s="16" t="s">
        <v>127</v>
      </c>
      <c r="BM122" s="210" t="s">
        <v>164</v>
      </c>
    </row>
    <row r="123" s="2" customFormat="1">
      <c r="A123" s="37"/>
      <c r="B123" s="38"/>
      <c r="C123" s="39"/>
      <c r="D123" s="212" t="s">
        <v>129</v>
      </c>
      <c r="E123" s="39"/>
      <c r="F123" s="213" t="s">
        <v>165</v>
      </c>
      <c r="G123" s="39"/>
      <c r="H123" s="39"/>
      <c r="I123" s="214"/>
      <c r="J123" s="39"/>
      <c r="K123" s="39"/>
      <c r="L123" s="43"/>
      <c r="M123" s="215"/>
      <c r="N123" s="216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129</v>
      </c>
      <c r="AU123" s="16" t="s">
        <v>77</v>
      </c>
    </row>
    <row r="124" s="13" customFormat="1">
      <c r="A124" s="13"/>
      <c r="B124" s="217"/>
      <c r="C124" s="218"/>
      <c r="D124" s="219" t="s">
        <v>131</v>
      </c>
      <c r="E124" s="220" t="s">
        <v>19</v>
      </c>
      <c r="F124" s="221" t="s">
        <v>143</v>
      </c>
      <c r="G124" s="218"/>
      <c r="H124" s="222">
        <v>18.800000000000001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131</v>
      </c>
      <c r="AU124" s="228" t="s">
        <v>77</v>
      </c>
      <c r="AV124" s="13" t="s">
        <v>77</v>
      </c>
      <c r="AW124" s="13" t="s">
        <v>31</v>
      </c>
      <c r="AX124" s="13" t="s">
        <v>75</v>
      </c>
      <c r="AY124" s="228" t="s">
        <v>120</v>
      </c>
    </row>
    <row r="125" s="2" customFormat="1" ht="37.8" customHeight="1">
      <c r="A125" s="37"/>
      <c r="B125" s="38"/>
      <c r="C125" s="199" t="s">
        <v>166</v>
      </c>
      <c r="D125" s="199" t="s">
        <v>122</v>
      </c>
      <c r="E125" s="200" t="s">
        <v>167</v>
      </c>
      <c r="F125" s="201" t="s">
        <v>168</v>
      </c>
      <c r="G125" s="202" t="s">
        <v>125</v>
      </c>
      <c r="H125" s="203">
        <v>1</v>
      </c>
      <c r="I125" s="204"/>
      <c r="J125" s="205">
        <f>ROUND(I125*H125,2)</f>
        <v>0</v>
      </c>
      <c r="K125" s="201" t="s">
        <v>126</v>
      </c>
      <c r="L125" s="43"/>
      <c r="M125" s="206" t="s">
        <v>19</v>
      </c>
      <c r="N125" s="207" t="s">
        <v>40</v>
      </c>
      <c r="O125" s="83"/>
      <c r="P125" s="208">
        <f>O125*H125</f>
        <v>0</v>
      </c>
      <c r="Q125" s="208">
        <v>0.089219999999999994</v>
      </c>
      <c r="R125" s="208">
        <f>Q125*H125</f>
        <v>0.089219999999999994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127</v>
      </c>
      <c r="AT125" s="210" t="s">
        <v>122</v>
      </c>
      <c r="AU125" s="210" t="s">
        <v>77</v>
      </c>
      <c r="AY125" s="16" t="s">
        <v>120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75</v>
      </c>
      <c r="BK125" s="211">
        <f>ROUND(I125*H125,2)</f>
        <v>0</v>
      </c>
      <c r="BL125" s="16" t="s">
        <v>127</v>
      </c>
      <c r="BM125" s="210" t="s">
        <v>169</v>
      </c>
    </row>
    <row r="126" s="2" customFormat="1">
      <c r="A126" s="37"/>
      <c r="B126" s="38"/>
      <c r="C126" s="39"/>
      <c r="D126" s="212" t="s">
        <v>129</v>
      </c>
      <c r="E126" s="39"/>
      <c r="F126" s="213" t="s">
        <v>170</v>
      </c>
      <c r="G126" s="39"/>
      <c r="H126" s="39"/>
      <c r="I126" s="214"/>
      <c r="J126" s="39"/>
      <c r="K126" s="39"/>
      <c r="L126" s="43"/>
      <c r="M126" s="215"/>
      <c r="N126" s="216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129</v>
      </c>
      <c r="AU126" s="16" t="s">
        <v>77</v>
      </c>
    </row>
    <row r="127" s="13" customFormat="1">
      <c r="A127" s="13"/>
      <c r="B127" s="217"/>
      <c r="C127" s="218"/>
      <c r="D127" s="219" t="s">
        <v>131</v>
      </c>
      <c r="E127" s="220" t="s">
        <v>19</v>
      </c>
      <c r="F127" s="221" t="s">
        <v>132</v>
      </c>
      <c r="G127" s="218"/>
      <c r="H127" s="222">
        <v>1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131</v>
      </c>
      <c r="AU127" s="228" t="s">
        <v>77</v>
      </c>
      <c r="AV127" s="13" t="s">
        <v>77</v>
      </c>
      <c r="AW127" s="13" t="s">
        <v>31</v>
      </c>
      <c r="AX127" s="13" t="s">
        <v>75</v>
      </c>
      <c r="AY127" s="228" t="s">
        <v>120</v>
      </c>
    </row>
    <row r="128" s="12" customFormat="1" ht="22.8" customHeight="1">
      <c r="A128" s="12"/>
      <c r="B128" s="183"/>
      <c r="C128" s="184"/>
      <c r="D128" s="185" t="s">
        <v>68</v>
      </c>
      <c r="E128" s="197" t="s">
        <v>171</v>
      </c>
      <c r="F128" s="197" t="s">
        <v>172</v>
      </c>
      <c r="G128" s="184"/>
      <c r="H128" s="184"/>
      <c r="I128" s="187"/>
      <c r="J128" s="198">
        <f>BK128</f>
        <v>0</v>
      </c>
      <c r="K128" s="184"/>
      <c r="L128" s="189"/>
      <c r="M128" s="190"/>
      <c r="N128" s="191"/>
      <c r="O128" s="191"/>
      <c r="P128" s="192">
        <f>SUM(P129:P131)</f>
        <v>0</v>
      </c>
      <c r="Q128" s="191"/>
      <c r="R128" s="192">
        <f>SUM(R129:R131)</f>
        <v>0.0020639999999999999</v>
      </c>
      <c r="S128" s="191"/>
      <c r="T128" s="193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4" t="s">
        <v>75</v>
      </c>
      <c r="AT128" s="195" t="s">
        <v>68</v>
      </c>
      <c r="AU128" s="195" t="s">
        <v>75</v>
      </c>
      <c r="AY128" s="194" t="s">
        <v>120</v>
      </c>
      <c r="BK128" s="196">
        <f>SUM(BK129:BK131)</f>
        <v>0</v>
      </c>
    </row>
    <row r="129" s="2" customFormat="1" ht="16.5" customHeight="1">
      <c r="A129" s="37"/>
      <c r="B129" s="38"/>
      <c r="C129" s="199" t="s">
        <v>171</v>
      </c>
      <c r="D129" s="199" t="s">
        <v>122</v>
      </c>
      <c r="E129" s="200" t="s">
        <v>173</v>
      </c>
      <c r="F129" s="201" t="s">
        <v>174</v>
      </c>
      <c r="G129" s="202" t="s">
        <v>175</v>
      </c>
      <c r="H129" s="203">
        <v>68.799999999999997</v>
      </c>
      <c r="I129" s="204"/>
      <c r="J129" s="205">
        <f>ROUND(I129*H129,2)</f>
        <v>0</v>
      </c>
      <c r="K129" s="201" t="s">
        <v>126</v>
      </c>
      <c r="L129" s="43"/>
      <c r="M129" s="206" t="s">
        <v>19</v>
      </c>
      <c r="N129" s="207" t="s">
        <v>40</v>
      </c>
      <c r="O129" s="83"/>
      <c r="P129" s="208">
        <f>O129*H129</f>
        <v>0</v>
      </c>
      <c r="Q129" s="208">
        <v>3.0000000000000001E-05</v>
      </c>
      <c r="R129" s="208">
        <f>Q129*H129</f>
        <v>0.0020639999999999999</v>
      </c>
      <c r="S129" s="208">
        <v>0</v>
      </c>
      <c r="T129" s="20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0" t="s">
        <v>127</v>
      </c>
      <c r="AT129" s="210" t="s">
        <v>122</v>
      </c>
      <c r="AU129" s="210" t="s">
        <v>77</v>
      </c>
      <c r="AY129" s="16" t="s">
        <v>120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6" t="s">
        <v>75</v>
      </c>
      <c r="BK129" s="211">
        <f>ROUND(I129*H129,2)</f>
        <v>0</v>
      </c>
      <c r="BL129" s="16" t="s">
        <v>127</v>
      </c>
      <c r="BM129" s="210" t="s">
        <v>176</v>
      </c>
    </row>
    <row r="130" s="2" customFormat="1">
      <c r="A130" s="37"/>
      <c r="B130" s="38"/>
      <c r="C130" s="39"/>
      <c r="D130" s="212" t="s">
        <v>129</v>
      </c>
      <c r="E130" s="39"/>
      <c r="F130" s="213" t="s">
        <v>177</v>
      </c>
      <c r="G130" s="39"/>
      <c r="H130" s="39"/>
      <c r="I130" s="214"/>
      <c r="J130" s="39"/>
      <c r="K130" s="39"/>
      <c r="L130" s="43"/>
      <c r="M130" s="215"/>
      <c r="N130" s="216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129</v>
      </c>
      <c r="AU130" s="16" t="s">
        <v>77</v>
      </c>
    </row>
    <row r="131" s="13" customFormat="1">
      <c r="A131" s="13"/>
      <c r="B131" s="217"/>
      <c r="C131" s="218"/>
      <c r="D131" s="219" t="s">
        <v>131</v>
      </c>
      <c r="E131" s="220" t="s">
        <v>19</v>
      </c>
      <c r="F131" s="221" t="s">
        <v>178</v>
      </c>
      <c r="G131" s="218"/>
      <c r="H131" s="222">
        <v>68.799999999999997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131</v>
      </c>
      <c r="AU131" s="228" t="s">
        <v>77</v>
      </c>
      <c r="AV131" s="13" t="s">
        <v>77</v>
      </c>
      <c r="AW131" s="13" t="s">
        <v>31</v>
      </c>
      <c r="AX131" s="13" t="s">
        <v>75</v>
      </c>
      <c r="AY131" s="228" t="s">
        <v>120</v>
      </c>
    </row>
    <row r="132" s="12" customFormat="1" ht="22.8" customHeight="1">
      <c r="A132" s="12"/>
      <c r="B132" s="183"/>
      <c r="C132" s="184"/>
      <c r="D132" s="185" t="s">
        <v>68</v>
      </c>
      <c r="E132" s="197" t="s">
        <v>179</v>
      </c>
      <c r="F132" s="197" t="s">
        <v>180</v>
      </c>
      <c r="G132" s="184"/>
      <c r="H132" s="184"/>
      <c r="I132" s="187"/>
      <c r="J132" s="198">
        <f>BK132</f>
        <v>0</v>
      </c>
      <c r="K132" s="184"/>
      <c r="L132" s="189"/>
      <c r="M132" s="190"/>
      <c r="N132" s="191"/>
      <c r="O132" s="191"/>
      <c r="P132" s="192">
        <f>SUM(P133:P143)</f>
        <v>0</v>
      </c>
      <c r="Q132" s="191"/>
      <c r="R132" s="192">
        <f>SUM(R133:R143)</f>
        <v>0</v>
      </c>
      <c r="S132" s="191"/>
      <c r="T132" s="193">
        <f>SUM(T133:T143)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4" t="s">
        <v>75</v>
      </c>
      <c r="AT132" s="195" t="s">
        <v>68</v>
      </c>
      <c r="AU132" s="195" t="s">
        <v>75</v>
      </c>
      <c r="AY132" s="194" t="s">
        <v>120</v>
      </c>
      <c r="BK132" s="196">
        <f>SUM(BK133:BK143)</f>
        <v>0</v>
      </c>
    </row>
    <row r="133" s="2" customFormat="1" ht="24.15" customHeight="1">
      <c r="A133" s="37"/>
      <c r="B133" s="38"/>
      <c r="C133" s="199" t="s">
        <v>181</v>
      </c>
      <c r="D133" s="199" t="s">
        <v>122</v>
      </c>
      <c r="E133" s="200" t="s">
        <v>182</v>
      </c>
      <c r="F133" s="201" t="s">
        <v>183</v>
      </c>
      <c r="G133" s="202" t="s">
        <v>184</v>
      </c>
      <c r="H133" s="203">
        <v>8.3919999999999995</v>
      </c>
      <c r="I133" s="204"/>
      <c r="J133" s="205">
        <f>ROUND(I133*H133,2)</f>
        <v>0</v>
      </c>
      <c r="K133" s="201" t="s">
        <v>126</v>
      </c>
      <c r="L133" s="43"/>
      <c r="M133" s="206" t="s">
        <v>19</v>
      </c>
      <c r="N133" s="207" t="s">
        <v>40</v>
      </c>
      <c r="O133" s="83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127</v>
      </c>
      <c r="AT133" s="210" t="s">
        <v>122</v>
      </c>
      <c r="AU133" s="210" t="s">
        <v>77</v>
      </c>
      <c r="AY133" s="16" t="s">
        <v>120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75</v>
      </c>
      <c r="BK133" s="211">
        <f>ROUND(I133*H133,2)</f>
        <v>0</v>
      </c>
      <c r="BL133" s="16" t="s">
        <v>127</v>
      </c>
      <c r="BM133" s="210" t="s">
        <v>185</v>
      </c>
    </row>
    <row r="134" s="2" customFormat="1">
      <c r="A134" s="37"/>
      <c r="B134" s="38"/>
      <c r="C134" s="39"/>
      <c r="D134" s="212" t="s">
        <v>129</v>
      </c>
      <c r="E134" s="39"/>
      <c r="F134" s="213" t="s">
        <v>186</v>
      </c>
      <c r="G134" s="39"/>
      <c r="H134" s="39"/>
      <c r="I134" s="214"/>
      <c r="J134" s="39"/>
      <c r="K134" s="39"/>
      <c r="L134" s="43"/>
      <c r="M134" s="215"/>
      <c r="N134" s="216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129</v>
      </c>
      <c r="AU134" s="16" t="s">
        <v>77</v>
      </c>
    </row>
    <row r="135" s="2" customFormat="1">
      <c r="A135" s="37"/>
      <c r="B135" s="38"/>
      <c r="C135" s="39"/>
      <c r="D135" s="219" t="s">
        <v>187</v>
      </c>
      <c r="E135" s="39"/>
      <c r="F135" s="229" t="s">
        <v>188</v>
      </c>
      <c r="G135" s="39"/>
      <c r="H135" s="39"/>
      <c r="I135" s="214"/>
      <c r="J135" s="39"/>
      <c r="K135" s="39"/>
      <c r="L135" s="43"/>
      <c r="M135" s="215"/>
      <c r="N135" s="216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187</v>
      </c>
      <c r="AU135" s="16" t="s">
        <v>77</v>
      </c>
    </row>
    <row r="136" s="2" customFormat="1" ht="24.15" customHeight="1">
      <c r="A136" s="37"/>
      <c r="B136" s="38"/>
      <c r="C136" s="199" t="s">
        <v>189</v>
      </c>
      <c r="D136" s="199" t="s">
        <v>122</v>
      </c>
      <c r="E136" s="200" t="s">
        <v>190</v>
      </c>
      <c r="F136" s="201" t="s">
        <v>191</v>
      </c>
      <c r="G136" s="202" t="s">
        <v>184</v>
      </c>
      <c r="H136" s="203">
        <v>83.920000000000002</v>
      </c>
      <c r="I136" s="204"/>
      <c r="J136" s="205">
        <f>ROUND(I136*H136,2)</f>
        <v>0</v>
      </c>
      <c r="K136" s="201" t="s">
        <v>126</v>
      </c>
      <c r="L136" s="43"/>
      <c r="M136" s="206" t="s">
        <v>19</v>
      </c>
      <c r="N136" s="207" t="s">
        <v>40</v>
      </c>
      <c r="O136" s="83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0" t="s">
        <v>127</v>
      </c>
      <c r="AT136" s="210" t="s">
        <v>122</v>
      </c>
      <c r="AU136" s="210" t="s">
        <v>77</v>
      </c>
      <c r="AY136" s="16" t="s">
        <v>120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75</v>
      </c>
      <c r="BK136" s="211">
        <f>ROUND(I136*H136,2)</f>
        <v>0</v>
      </c>
      <c r="BL136" s="16" t="s">
        <v>127</v>
      </c>
      <c r="BM136" s="210" t="s">
        <v>192</v>
      </c>
    </row>
    <row r="137" s="2" customFormat="1">
      <c r="A137" s="37"/>
      <c r="B137" s="38"/>
      <c r="C137" s="39"/>
      <c r="D137" s="212" t="s">
        <v>129</v>
      </c>
      <c r="E137" s="39"/>
      <c r="F137" s="213" t="s">
        <v>193</v>
      </c>
      <c r="G137" s="39"/>
      <c r="H137" s="39"/>
      <c r="I137" s="214"/>
      <c r="J137" s="39"/>
      <c r="K137" s="39"/>
      <c r="L137" s="43"/>
      <c r="M137" s="215"/>
      <c r="N137" s="216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129</v>
      </c>
      <c r="AU137" s="16" t="s">
        <v>77</v>
      </c>
    </row>
    <row r="138" s="2" customFormat="1">
      <c r="A138" s="37"/>
      <c r="B138" s="38"/>
      <c r="C138" s="39"/>
      <c r="D138" s="219" t="s">
        <v>187</v>
      </c>
      <c r="E138" s="39"/>
      <c r="F138" s="229" t="s">
        <v>188</v>
      </c>
      <c r="G138" s="39"/>
      <c r="H138" s="39"/>
      <c r="I138" s="214"/>
      <c r="J138" s="39"/>
      <c r="K138" s="39"/>
      <c r="L138" s="43"/>
      <c r="M138" s="215"/>
      <c r="N138" s="216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187</v>
      </c>
      <c r="AU138" s="16" t="s">
        <v>77</v>
      </c>
    </row>
    <row r="139" s="13" customFormat="1">
      <c r="A139" s="13"/>
      <c r="B139" s="217"/>
      <c r="C139" s="218"/>
      <c r="D139" s="219" t="s">
        <v>131</v>
      </c>
      <c r="E139" s="218"/>
      <c r="F139" s="221" t="s">
        <v>194</v>
      </c>
      <c r="G139" s="218"/>
      <c r="H139" s="222">
        <v>83.920000000000002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131</v>
      </c>
      <c r="AU139" s="228" t="s">
        <v>77</v>
      </c>
      <c r="AV139" s="13" t="s">
        <v>77</v>
      </c>
      <c r="AW139" s="13" t="s">
        <v>4</v>
      </c>
      <c r="AX139" s="13" t="s">
        <v>75</v>
      </c>
      <c r="AY139" s="228" t="s">
        <v>120</v>
      </c>
    </row>
    <row r="140" s="2" customFormat="1" ht="16.5" customHeight="1">
      <c r="A140" s="37"/>
      <c r="B140" s="38"/>
      <c r="C140" s="199" t="s">
        <v>8</v>
      </c>
      <c r="D140" s="199" t="s">
        <v>122</v>
      </c>
      <c r="E140" s="200" t="s">
        <v>195</v>
      </c>
      <c r="F140" s="201" t="s">
        <v>196</v>
      </c>
      <c r="G140" s="202" t="s">
        <v>184</v>
      </c>
      <c r="H140" s="203">
        <v>8.3919999999999995</v>
      </c>
      <c r="I140" s="204"/>
      <c r="J140" s="205">
        <f>ROUND(I140*H140,2)</f>
        <v>0</v>
      </c>
      <c r="K140" s="201" t="s">
        <v>126</v>
      </c>
      <c r="L140" s="43"/>
      <c r="M140" s="206" t="s">
        <v>19</v>
      </c>
      <c r="N140" s="207" t="s">
        <v>40</v>
      </c>
      <c r="O140" s="83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127</v>
      </c>
      <c r="AT140" s="210" t="s">
        <v>122</v>
      </c>
      <c r="AU140" s="210" t="s">
        <v>77</v>
      </c>
      <c r="AY140" s="16" t="s">
        <v>120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75</v>
      </c>
      <c r="BK140" s="211">
        <f>ROUND(I140*H140,2)</f>
        <v>0</v>
      </c>
      <c r="BL140" s="16" t="s">
        <v>127</v>
      </c>
      <c r="BM140" s="210" t="s">
        <v>197</v>
      </c>
    </row>
    <row r="141" s="2" customFormat="1">
      <c r="A141" s="37"/>
      <c r="B141" s="38"/>
      <c r="C141" s="39"/>
      <c r="D141" s="212" t="s">
        <v>129</v>
      </c>
      <c r="E141" s="39"/>
      <c r="F141" s="213" t="s">
        <v>198</v>
      </c>
      <c r="G141" s="39"/>
      <c r="H141" s="39"/>
      <c r="I141" s="214"/>
      <c r="J141" s="39"/>
      <c r="K141" s="39"/>
      <c r="L141" s="43"/>
      <c r="M141" s="215"/>
      <c r="N141" s="216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129</v>
      </c>
      <c r="AU141" s="16" t="s">
        <v>77</v>
      </c>
    </row>
    <row r="142" s="2" customFormat="1" ht="24.15" customHeight="1">
      <c r="A142" s="37"/>
      <c r="B142" s="38"/>
      <c r="C142" s="199" t="s">
        <v>199</v>
      </c>
      <c r="D142" s="199" t="s">
        <v>122</v>
      </c>
      <c r="E142" s="200" t="s">
        <v>200</v>
      </c>
      <c r="F142" s="201" t="s">
        <v>201</v>
      </c>
      <c r="G142" s="202" t="s">
        <v>184</v>
      </c>
      <c r="H142" s="203">
        <v>8.3919999999999995</v>
      </c>
      <c r="I142" s="204"/>
      <c r="J142" s="205">
        <f>ROUND(I142*H142,2)</f>
        <v>0</v>
      </c>
      <c r="K142" s="201" t="s">
        <v>126</v>
      </c>
      <c r="L142" s="43"/>
      <c r="M142" s="206" t="s">
        <v>19</v>
      </c>
      <c r="N142" s="207" t="s">
        <v>40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127</v>
      </c>
      <c r="AT142" s="210" t="s">
        <v>122</v>
      </c>
      <c r="AU142" s="210" t="s">
        <v>77</v>
      </c>
      <c r="AY142" s="16" t="s">
        <v>120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75</v>
      </c>
      <c r="BK142" s="211">
        <f>ROUND(I142*H142,2)</f>
        <v>0</v>
      </c>
      <c r="BL142" s="16" t="s">
        <v>127</v>
      </c>
      <c r="BM142" s="210" t="s">
        <v>202</v>
      </c>
    </row>
    <row r="143" s="2" customFormat="1">
      <c r="A143" s="37"/>
      <c r="B143" s="38"/>
      <c r="C143" s="39"/>
      <c r="D143" s="212" t="s">
        <v>129</v>
      </c>
      <c r="E143" s="39"/>
      <c r="F143" s="213" t="s">
        <v>203</v>
      </c>
      <c r="G143" s="39"/>
      <c r="H143" s="39"/>
      <c r="I143" s="214"/>
      <c r="J143" s="39"/>
      <c r="K143" s="39"/>
      <c r="L143" s="43"/>
      <c r="M143" s="215"/>
      <c r="N143" s="216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129</v>
      </c>
      <c r="AU143" s="16" t="s">
        <v>77</v>
      </c>
    </row>
    <row r="144" s="12" customFormat="1" ht="22.8" customHeight="1">
      <c r="A144" s="12"/>
      <c r="B144" s="183"/>
      <c r="C144" s="184"/>
      <c r="D144" s="185" t="s">
        <v>68</v>
      </c>
      <c r="E144" s="197" t="s">
        <v>204</v>
      </c>
      <c r="F144" s="197" t="s">
        <v>205</v>
      </c>
      <c r="G144" s="184"/>
      <c r="H144" s="184"/>
      <c r="I144" s="187"/>
      <c r="J144" s="198">
        <f>BK144</f>
        <v>0</v>
      </c>
      <c r="K144" s="184"/>
      <c r="L144" s="189"/>
      <c r="M144" s="190"/>
      <c r="N144" s="191"/>
      <c r="O144" s="191"/>
      <c r="P144" s="192">
        <f>SUM(P145:P151)</f>
        <v>0</v>
      </c>
      <c r="Q144" s="191"/>
      <c r="R144" s="192">
        <f>SUM(R145:R151)</f>
        <v>0</v>
      </c>
      <c r="S144" s="191"/>
      <c r="T144" s="193">
        <f>SUM(T145:T151)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4" t="s">
        <v>75</v>
      </c>
      <c r="AT144" s="195" t="s">
        <v>68</v>
      </c>
      <c r="AU144" s="195" t="s">
        <v>75</v>
      </c>
      <c r="AY144" s="194" t="s">
        <v>120</v>
      </c>
      <c r="BK144" s="196">
        <f>SUM(BK145:BK151)</f>
        <v>0</v>
      </c>
    </row>
    <row r="145" s="2" customFormat="1" ht="24.15" customHeight="1">
      <c r="A145" s="37"/>
      <c r="B145" s="38"/>
      <c r="C145" s="199" t="s">
        <v>206</v>
      </c>
      <c r="D145" s="199" t="s">
        <v>122</v>
      </c>
      <c r="E145" s="200" t="s">
        <v>207</v>
      </c>
      <c r="F145" s="201" t="s">
        <v>208</v>
      </c>
      <c r="G145" s="202" t="s">
        <v>184</v>
      </c>
      <c r="H145" s="203">
        <v>9.6159999999999997</v>
      </c>
      <c r="I145" s="204"/>
      <c r="J145" s="205">
        <f>ROUND(I145*H145,2)</f>
        <v>0</v>
      </c>
      <c r="K145" s="201" t="s">
        <v>126</v>
      </c>
      <c r="L145" s="43"/>
      <c r="M145" s="206" t="s">
        <v>19</v>
      </c>
      <c r="N145" s="207" t="s">
        <v>40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127</v>
      </c>
      <c r="AT145" s="210" t="s">
        <v>122</v>
      </c>
      <c r="AU145" s="210" t="s">
        <v>77</v>
      </c>
      <c r="AY145" s="16" t="s">
        <v>120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75</v>
      </c>
      <c r="BK145" s="211">
        <f>ROUND(I145*H145,2)</f>
        <v>0</v>
      </c>
      <c r="BL145" s="16" t="s">
        <v>127</v>
      </c>
      <c r="BM145" s="210" t="s">
        <v>209</v>
      </c>
    </row>
    <row r="146" s="2" customFormat="1">
      <c r="A146" s="37"/>
      <c r="B146" s="38"/>
      <c r="C146" s="39"/>
      <c r="D146" s="212" t="s">
        <v>129</v>
      </c>
      <c r="E146" s="39"/>
      <c r="F146" s="213" t="s">
        <v>210</v>
      </c>
      <c r="G146" s="39"/>
      <c r="H146" s="39"/>
      <c r="I146" s="214"/>
      <c r="J146" s="39"/>
      <c r="K146" s="39"/>
      <c r="L146" s="43"/>
      <c r="M146" s="215"/>
      <c r="N146" s="216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129</v>
      </c>
      <c r="AU146" s="16" t="s">
        <v>77</v>
      </c>
    </row>
    <row r="147" s="2" customFormat="1" ht="24.15" customHeight="1">
      <c r="A147" s="37"/>
      <c r="B147" s="38"/>
      <c r="C147" s="199" t="s">
        <v>211</v>
      </c>
      <c r="D147" s="199" t="s">
        <v>122</v>
      </c>
      <c r="E147" s="200" t="s">
        <v>212</v>
      </c>
      <c r="F147" s="201" t="s">
        <v>213</v>
      </c>
      <c r="G147" s="202" t="s">
        <v>184</v>
      </c>
      <c r="H147" s="203">
        <v>96.159999999999997</v>
      </c>
      <c r="I147" s="204"/>
      <c r="J147" s="205">
        <f>ROUND(I147*H147,2)</f>
        <v>0</v>
      </c>
      <c r="K147" s="201" t="s">
        <v>126</v>
      </c>
      <c r="L147" s="43"/>
      <c r="M147" s="206" t="s">
        <v>19</v>
      </c>
      <c r="N147" s="207" t="s">
        <v>40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127</v>
      </c>
      <c r="AT147" s="210" t="s">
        <v>122</v>
      </c>
      <c r="AU147" s="210" t="s">
        <v>77</v>
      </c>
      <c r="AY147" s="16" t="s">
        <v>120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75</v>
      </c>
      <c r="BK147" s="211">
        <f>ROUND(I147*H147,2)</f>
        <v>0</v>
      </c>
      <c r="BL147" s="16" t="s">
        <v>127</v>
      </c>
      <c r="BM147" s="210" t="s">
        <v>214</v>
      </c>
    </row>
    <row r="148" s="2" customFormat="1">
      <c r="A148" s="37"/>
      <c r="B148" s="38"/>
      <c r="C148" s="39"/>
      <c r="D148" s="212" t="s">
        <v>129</v>
      </c>
      <c r="E148" s="39"/>
      <c r="F148" s="213" t="s">
        <v>215</v>
      </c>
      <c r="G148" s="39"/>
      <c r="H148" s="39"/>
      <c r="I148" s="214"/>
      <c r="J148" s="39"/>
      <c r="K148" s="39"/>
      <c r="L148" s="43"/>
      <c r="M148" s="215"/>
      <c r="N148" s="216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129</v>
      </c>
      <c r="AU148" s="16" t="s">
        <v>77</v>
      </c>
    </row>
    <row r="149" s="13" customFormat="1">
      <c r="A149" s="13"/>
      <c r="B149" s="217"/>
      <c r="C149" s="218"/>
      <c r="D149" s="219" t="s">
        <v>131</v>
      </c>
      <c r="E149" s="218"/>
      <c r="F149" s="221" t="s">
        <v>216</v>
      </c>
      <c r="G149" s="218"/>
      <c r="H149" s="222">
        <v>96.159999999999997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131</v>
      </c>
      <c r="AU149" s="228" t="s">
        <v>77</v>
      </c>
      <c r="AV149" s="13" t="s">
        <v>77</v>
      </c>
      <c r="AW149" s="13" t="s">
        <v>4</v>
      </c>
      <c r="AX149" s="13" t="s">
        <v>75</v>
      </c>
      <c r="AY149" s="228" t="s">
        <v>120</v>
      </c>
    </row>
    <row r="150" s="2" customFormat="1" ht="24.15" customHeight="1">
      <c r="A150" s="37"/>
      <c r="B150" s="38"/>
      <c r="C150" s="199" t="s">
        <v>217</v>
      </c>
      <c r="D150" s="199" t="s">
        <v>122</v>
      </c>
      <c r="E150" s="200" t="s">
        <v>218</v>
      </c>
      <c r="F150" s="201" t="s">
        <v>219</v>
      </c>
      <c r="G150" s="202" t="s">
        <v>184</v>
      </c>
      <c r="H150" s="203">
        <v>9.6159999999999997</v>
      </c>
      <c r="I150" s="204"/>
      <c r="J150" s="205">
        <f>ROUND(I150*H150,2)</f>
        <v>0</v>
      </c>
      <c r="K150" s="201" t="s">
        <v>126</v>
      </c>
      <c r="L150" s="43"/>
      <c r="M150" s="206" t="s">
        <v>19</v>
      </c>
      <c r="N150" s="207" t="s">
        <v>40</v>
      </c>
      <c r="O150" s="83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127</v>
      </c>
      <c r="AT150" s="210" t="s">
        <v>122</v>
      </c>
      <c r="AU150" s="210" t="s">
        <v>77</v>
      </c>
      <c r="AY150" s="16" t="s">
        <v>120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75</v>
      </c>
      <c r="BK150" s="211">
        <f>ROUND(I150*H150,2)</f>
        <v>0</v>
      </c>
      <c r="BL150" s="16" t="s">
        <v>127</v>
      </c>
      <c r="BM150" s="210" t="s">
        <v>220</v>
      </c>
    </row>
    <row r="151" s="2" customFormat="1">
      <c r="A151" s="37"/>
      <c r="B151" s="38"/>
      <c r="C151" s="39"/>
      <c r="D151" s="212" t="s">
        <v>129</v>
      </c>
      <c r="E151" s="39"/>
      <c r="F151" s="213" t="s">
        <v>221</v>
      </c>
      <c r="G151" s="39"/>
      <c r="H151" s="39"/>
      <c r="I151" s="214"/>
      <c r="J151" s="39"/>
      <c r="K151" s="39"/>
      <c r="L151" s="43"/>
      <c r="M151" s="215"/>
      <c r="N151" s="216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129</v>
      </c>
      <c r="AU151" s="16" t="s">
        <v>77</v>
      </c>
    </row>
    <row r="152" s="12" customFormat="1" ht="25.92" customHeight="1">
      <c r="A152" s="12"/>
      <c r="B152" s="183"/>
      <c r="C152" s="184"/>
      <c r="D152" s="185" t="s">
        <v>68</v>
      </c>
      <c r="E152" s="186" t="s">
        <v>222</v>
      </c>
      <c r="F152" s="186" t="s">
        <v>223</v>
      </c>
      <c r="G152" s="184"/>
      <c r="H152" s="184"/>
      <c r="I152" s="187"/>
      <c r="J152" s="188">
        <f>BK152</f>
        <v>0</v>
      </c>
      <c r="K152" s="184"/>
      <c r="L152" s="189"/>
      <c r="M152" s="190"/>
      <c r="N152" s="191"/>
      <c r="O152" s="191"/>
      <c r="P152" s="192">
        <f>P153</f>
        <v>0</v>
      </c>
      <c r="Q152" s="191"/>
      <c r="R152" s="192">
        <f>R153</f>
        <v>0</v>
      </c>
      <c r="S152" s="191"/>
      <c r="T152" s="19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4" t="s">
        <v>77</v>
      </c>
      <c r="AT152" s="195" t="s">
        <v>68</v>
      </c>
      <c r="AU152" s="195" t="s">
        <v>69</v>
      </c>
      <c r="AY152" s="194" t="s">
        <v>120</v>
      </c>
      <c r="BK152" s="196">
        <f>BK153</f>
        <v>0</v>
      </c>
    </row>
    <row r="153" s="12" customFormat="1" ht="22.8" customHeight="1">
      <c r="A153" s="12"/>
      <c r="B153" s="183"/>
      <c r="C153" s="184"/>
      <c r="D153" s="185" t="s">
        <v>68</v>
      </c>
      <c r="E153" s="197" t="s">
        <v>224</v>
      </c>
      <c r="F153" s="197" t="s">
        <v>225</v>
      </c>
      <c r="G153" s="184"/>
      <c r="H153" s="184"/>
      <c r="I153" s="187"/>
      <c r="J153" s="198">
        <f>BK153</f>
        <v>0</v>
      </c>
      <c r="K153" s="184"/>
      <c r="L153" s="189"/>
      <c r="M153" s="190"/>
      <c r="N153" s="191"/>
      <c r="O153" s="191"/>
      <c r="P153" s="192">
        <f>SUM(P154:P168)</f>
        <v>0</v>
      </c>
      <c r="Q153" s="191"/>
      <c r="R153" s="192">
        <f>SUM(R154:R168)</f>
        <v>0</v>
      </c>
      <c r="S153" s="191"/>
      <c r="T153" s="193">
        <f>SUM(T154:T168)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77</v>
      </c>
      <c r="AT153" s="195" t="s">
        <v>68</v>
      </c>
      <c r="AU153" s="195" t="s">
        <v>75</v>
      </c>
      <c r="AY153" s="194" t="s">
        <v>120</v>
      </c>
      <c r="BK153" s="196">
        <f>SUM(BK154:BK168)</f>
        <v>0</v>
      </c>
    </row>
    <row r="154" s="2" customFormat="1" ht="24.15" customHeight="1">
      <c r="A154" s="37"/>
      <c r="B154" s="38"/>
      <c r="C154" s="199" t="s">
        <v>226</v>
      </c>
      <c r="D154" s="199" t="s">
        <v>122</v>
      </c>
      <c r="E154" s="200" t="s">
        <v>227</v>
      </c>
      <c r="F154" s="201" t="s">
        <v>228</v>
      </c>
      <c r="G154" s="202" t="s">
        <v>175</v>
      </c>
      <c r="H154" s="203">
        <v>13.5</v>
      </c>
      <c r="I154" s="204"/>
      <c r="J154" s="205">
        <f>ROUND(I154*H154,2)</f>
        <v>0</v>
      </c>
      <c r="K154" s="201" t="s">
        <v>126</v>
      </c>
      <c r="L154" s="43"/>
      <c r="M154" s="206" t="s">
        <v>19</v>
      </c>
      <c r="N154" s="207" t="s">
        <v>40</v>
      </c>
      <c r="O154" s="83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217</v>
      </c>
      <c r="AT154" s="210" t="s">
        <v>122</v>
      </c>
      <c r="AU154" s="210" t="s">
        <v>77</v>
      </c>
      <c r="AY154" s="16" t="s">
        <v>120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75</v>
      </c>
      <c r="BK154" s="211">
        <f>ROUND(I154*H154,2)</f>
        <v>0</v>
      </c>
      <c r="BL154" s="16" t="s">
        <v>217</v>
      </c>
      <c r="BM154" s="210" t="s">
        <v>229</v>
      </c>
    </row>
    <row r="155" s="2" customFormat="1">
      <c r="A155" s="37"/>
      <c r="B155" s="38"/>
      <c r="C155" s="39"/>
      <c r="D155" s="212" t="s">
        <v>129</v>
      </c>
      <c r="E155" s="39"/>
      <c r="F155" s="213" t="s">
        <v>230</v>
      </c>
      <c r="G155" s="39"/>
      <c r="H155" s="39"/>
      <c r="I155" s="214"/>
      <c r="J155" s="39"/>
      <c r="K155" s="39"/>
      <c r="L155" s="43"/>
      <c r="M155" s="215"/>
      <c r="N155" s="216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129</v>
      </c>
      <c r="AU155" s="16" t="s">
        <v>77</v>
      </c>
    </row>
    <row r="156" s="13" customFormat="1">
      <c r="A156" s="13"/>
      <c r="B156" s="217"/>
      <c r="C156" s="218"/>
      <c r="D156" s="219" t="s">
        <v>131</v>
      </c>
      <c r="E156" s="220" t="s">
        <v>19</v>
      </c>
      <c r="F156" s="221" t="s">
        <v>231</v>
      </c>
      <c r="G156" s="218"/>
      <c r="H156" s="222">
        <v>13.5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131</v>
      </c>
      <c r="AU156" s="228" t="s">
        <v>77</v>
      </c>
      <c r="AV156" s="13" t="s">
        <v>77</v>
      </c>
      <c r="AW156" s="13" t="s">
        <v>31</v>
      </c>
      <c r="AX156" s="13" t="s">
        <v>75</v>
      </c>
      <c r="AY156" s="228" t="s">
        <v>120</v>
      </c>
    </row>
    <row r="157" s="2" customFormat="1" ht="16.5" customHeight="1">
      <c r="A157" s="37"/>
      <c r="B157" s="38"/>
      <c r="C157" s="230" t="s">
        <v>232</v>
      </c>
      <c r="D157" s="230" t="s">
        <v>233</v>
      </c>
      <c r="E157" s="231" t="s">
        <v>234</v>
      </c>
      <c r="F157" s="232" t="s">
        <v>235</v>
      </c>
      <c r="G157" s="233" t="s">
        <v>175</v>
      </c>
      <c r="H157" s="234">
        <v>13.5</v>
      </c>
      <c r="I157" s="235"/>
      <c r="J157" s="236">
        <f>ROUND(I157*H157,2)</f>
        <v>0</v>
      </c>
      <c r="K157" s="232" t="s">
        <v>126</v>
      </c>
      <c r="L157" s="237"/>
      <c r="M157" s="238" t="s">
        <v>19</v>
      </c>
      <c r="N157" s="239" t="s">
        <v>40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236</v>
      </c>
      <c r="AT157" s="210" t="s">
        <v>233</v>
      </c>
      <c r="AU157" s="210" t="s">
        <v>77</v>
      </c>
      <c r="AY157" s="16" t="s">
        <v>120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75</v>
      </c>
      <c r="BK157" s="211">
        <f>ROUND(I157*H157,2)</f>
        <v>0</v>
      </c>
      <c r="BL157" s="16" t="s">
        <v>217</v>
      </c>
      <c r="BM157" s="210" t="s">
        <v>237</v>
      </c>
    </row>
    <row r="158" s="2" customFormat="1" ht="21.75" customHeight="1">
      <c r="A158" s="37"/>
      <c r="B158" s="38"/>
      <c r="C158" s="199" t="s">
        <v>238</v>
      </c>
      <c r="D158" s="199" t="s">
        <v>122</v>
      </c>
      <c r="E158" s="200" t="s">
        <v>239</v>
      </c>
      <c r="F158" s="201" t="s">
        <v>240</v>
      </c>
      <c r="G158" s="202" t="s">
        <v>241</v>
      </c>
      <c r="H158" s="203">
        <v>8</v>
      </c>
      <c r="I158" s="204"/>
      <c r="J158" s="205">
        <f>ROUND(I158*H158,2)</f>
        <v>0</v>
      </c>
      <c r="K158" s="201" t="s">
        <v>126</v>
      </c>
      <c r="L158" s="43"/>
      <c r="M158" s="206" t="s">
        <v>19</v>
      </c>
      <c r="N158" s="207" t="s">
        <v>40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217</v>
      </c>
      <c r="AT158" s="210" t="s">
        <v>122</v>
      </c>
      <c r="AU158" s="210" t="s">
        <v>77</v>
      </c>
      <c r="AY158" s="16" t="s">
        <v>120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75</v>
      </c>
      <c r="BK158" s="211">
        <f>ROUND(I158*H158,2)</f>
        <v>0</v>
      </c>
      <c r="BL158" s="16" t="s">
        <v>217</v>
      </c>
      <c r="BM158" s="210" t="s">
        <v>242</v>
      </c>
    </row>
    <row r="159" s="2" customFormat="1">
      <c r="A159" s="37"/>
      <c r="B159" s="38"/>
      <c r="C159" s="39"/>
      <c r="D159" s="212" t="s">
        <v>129</v>
      </c>
      <c r="E159" s="39"/>
      <c r="F159" s="213" t="s">
        <v>243</v>
      </c>
      <c r="G159" s="39"/>
      <c r="H159" s="39"/>
      <c r="I159" s="214"/>
      <c r="J159" s="39"/>
      <c r="K159" s="39"/>
      <c r="L159" s="43"/>
      <c r="M159" s="215"/>
      <c r="N159" s="216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129</v>
      </c>
      <c r="AU159" s="16" t="s">
        <v>77</v>
      </c>
    </row>
    <row r="160" s="2" customFormat="1">
      <c r="A160" s="37"/>
      <c r="B160" s="38"/>
      <c r="C160" s="39"/>
      <c r="D160" s="219" t="s">
        <v>187</v>
      </c>
      <c r="E160" s="39"/>
      <c r="F160" s="229" t="s">
        <v>244</v>
      </c>
      <c r="G160" s="39"/>
      <c r="H160" s="39"/>
      <c r="I160" s="214"/>
      <c r="J160" s="39"/>
      <c r="K160" s="39"/>
      <c r="L160" s="43"/>
      <c r="M160" s="215"/>
      <c r="N160" s="216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187</v>
      </c>
      <c r="AU160" s="16" t="s">
        <v>77</v>
      </c>
    </row>
    <row r="161" s="13" customFormat="1">
      <c r="A161" s="13"/>
      <c r="B161" s="217"/>
      <c r="C161" s="218"/>
      <c r="D161" s="219" t="s">
        <v>131</v>
      </c>
      <c r="E161" s="220" t="s">
        <v>19</v>
      </c>
      <c r="F161" s="221" t="s">
        <v>245</v>
      </c>
      <c r="G161" s="218"/>
      <c r="H161" s="222">
        <v>8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131</v>
      </c>
      <c r="AU161" s="228" t="s">
        <v>77</v>
      </c>
      <c r="AV161" s="13" t="s">
        <v>77</v>
      </c>
      <c r="AW161" s="13" t="s">
        <v>31</v>
      </c>
      <c r="AX161" s="13" t="s">
        <v>75</v>
      </c>
      <c r="AY161" s="228" t="s">
        <v>120</v>
      </c>
    </row>
    <row r="162" s="2" customFormat="1" ht="16.5" customHeight="1">
      <c r="A162" s="37"/>
      <c r="B162" s="38"/>
      <c r="C162" s="230" t="s">
        <v>246</v>
      </c>
      <c r="D162" s="230" t="s">
        <v>233</v>
      </c>
      <c r="E162" s="231" t="s">
        <v>247</v>
      </c>
      <c r="F162" s="232" t="s">
        <v>248</v>
      </c>
      <c r="G162" s="233" t="s">
        <v>241</v>
      </c>
      <c r="H162" s="234">
        <v>8</v>
      </c>
      <c r="I162" s="235"/>
      <c r="J162" s="236">
        <f>ROUND(I162*H162,2)</f>
        <v>0</v>
      </c>
      <c r="K162" s="232" t="s">
        <v>19</v>
      </c>
      <c r="L162" s="237"/>
      <c r="M162" s="238" t="s">
        <v>19</v>
      </c>
      <c r="N162" s="239" t="s">
        <v>40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236</v>
      </c>
      <c r="AT162" s="210" t="s">
        <v>233</v>
      </c>
      <c r="AU162" s="210" t="s">
        <v>77</v>
      </c>
      <c r="AY162" s="16" t="s">
        <v>120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75</v>
      </c>
      <c r="BK162" s="211">
        <f>ROUND(I162*H162,2)</f>
        <v>0</v>
      </c>
      <c r="BL162" s="16" t="s">
        <v>217</v>
      </c>
      <c r="BM162" s="210" t="s">
        <v>249</v>
      </c>
    </row>
    <row r="163" s="2" customFormat="1">
      <c r="A163" s="37"/>
      <c r="B163" s="38"/>
      <c r="C163" s="39"/>
      <c r="D163" s="219" t="s">
        <v>187</v>
      </c>
      <c r="E163" s="39"/>
      <c r="F163" s="229" t="s">
        <v>250</v>
      </c>
      <c r="G163" s="39"/>
      <c r="H163" s="39"/>
      <c r="I163" s="214"/>
      <c r="J163" s="39"/>
      <c r="K163" s="39"/>
      <c r="L163" s="43"/>
      <c r="M163" s="215"/>
      <c r="N163" s="216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187</v>
      </c>
      <c r="AU163" s="16" t="s">
        <v>77</v>
      </c>
    </row>
    <row r="164" s="2" customFormat="1" ht="33" customHeight="1">
      <c r="A164" s="37"/>
      <c r="B164" s="38"/>
      <c r="C164" s="199" t="s">
        <v>7</v>
      </c>
      <c r="D164" s="199" t="s">
        <v>122</v>
      </c>
      <c r="E164" s="200" t="s">
        <v>251</v>
      </c>
      <c r="F164" s="201" t="s">
        <v>252</v>
      </c>
      <c r="G164" s="202" t="s">
        <v>184</v>
      </c>
      <c r="H164" s="203">
        <v>1.0309999999999999</v>
      </c>
      <c r="I164" s="204"/>
      <c r="J164" s="205">
        <f>ROUND(I164*H164,2)</f>
        <v>0</v>
      </c>
      <c r="K164" s="201" t="s">
        <v>126</v>
      </c>
      <c r="L164" s="43"/>
      <c r="M164" s="206" t="s">
        <v>19</v>
      </c>
      <c r="N164" s="207" t="s">
        <v>40</v>
      </c>
      <c r="O164" s="83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217</v>
      </c>
      <c r="AT164" s="210" t="s">
        <v>122</v>
      </c>
      <c r="AU164" s="210" t="s">
        <v>77</v>
      </c>
      <c r="AY164" s="16" t="s">
        <v>120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75</v>
      </c>
      <c r="BK164" s="211">
        <f>ROUND(I164*H164,2)</f>
        <v>0</v>
      </c>
      <c r="BL164" s="16" t="s">
        <v>217</v>
      </c>
      <c r="BM164" s="210" t="s">
        <v>253</v>
      </c>
    </row>
    <row r="165" s="2" customFormat="1">
      <c r="A165" s="37"/>
      <c r="B165" s="38"/>
      <c r="C165" s="39"/>
      <c r="D165" s="212" t="s">
        <v>129</v>
      </c>
      <c r="E165" s="39"/>
      <c r="F165" s="213" t="s">
        <v>254</v>
      </c>
      <c r="G165" s="39"/>
      <c r="H165" s="39"/>
      <c r="I165" s="214"/>
      <c r="J165" s="39"/>
      <c r="K165" s="39"/>
      <c r="L165" s="43"/>
      <c r="M165" s="215"/>
      <c r="N165" s="216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129</v>
      </c>
      <c r="AU165" s="16" t="s">
        <v>77</v>
      </c>
    </row>
    <row r="166" s="2" customFormat="1" ht="37.8" customHeight="1">
      <c r="A166" s="37"/>
      <c r="B166" s="38"/>
      <c r="C166" s="199" t="s">
        <v>255</v>
      </c>
      <c r="D166" s="199" t="s">
        <v>122</v>
      </c>
      <c r="E166" s="200" t="s">
        <v>256</v>
      </c>
      <c r="F166" s="201" t="s">
        <v>257</v>
      </c>
      <c r="G166" s="202" t="s">
        <v>184</v>
      </c>
      <c r="H166" s="203">
        <v>10.310000000000001</v>
      </c>
      <c r="I166" s="204"/>
      <c r="J166" s="205">
        <f>ROUND(I166*H166,2)</f>
        <v>0</v>
      </c>
      <c r="K166" s="201" t="s">
        <v>126</v>
      </c>
      <c r="L166" s="43"/>
      <c r="M166" s="206" t="s">
        <v>19</v>
      </c>
      <c r="N166" s="207" t="s">
        <v>40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217</v>
      </c>
      <c r="AT166" s="210" t="s">
        <v>122</v>
      </c>
      <c r="AU166" s="210" t="s">
        <v>77</v>
      </c>
      <c r="AY166" s="16" t="s">
        <v>120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75</v>
      </c>
      <c r="BK166" s="211">
        <f>ROUND(I166*H166,2)</f>
        <v>0</v>
      </c>
      <c r="BL166" s="16" t="s">
        <v>217</v>
      </c>
      <c r="BM166" s="210" t="s">
        <v>258</v>
      </c>
    </row>
    <row r="167" s="2" customFormat="1">
      <c r="A167" s="37"/>
      <c r="B167" s="38"/>
      <c r="C167" s="39"/>
      <c r="D167" s="212" t="s">
        <v>129</v>
      </c>
      <c r="E167" s="39"/>
      <c r="F167" s="213" t="s">
        <v>259</v>
      </c>
      <c r="G167" s="39"/>
      <c r="H167" s="39"/>
      <c r="I167" s="214"/>
      <c r="J167" s="39"/>
      <c r="K167" s="39"/>
      <c r="L167" s="43"/>
      <c r="M167" s="215"/>
      <c r="N167" s="216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129</v>
      </c>
      <c r="AU167" s="16" t="s">
        <v>77</v>
      </c>
    </row>
    <row r="168" s="13" customFormat="1">
      <c r="A168" s="13"/>
      <c r="B168" s="217"/>
      <c r="C168" s="218"/>
      <c r="D168" s="219" t="s">
        <v>131</v>
      </c>
      <c r="E168" s="218"/>
      <c r="F168" s="221" t="s">
        <v>260</v>
      </c>
      <c r="G168" s="218"/>
      <c r="H168" s="222">
        <v>10.310000000000001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131</v>
      </c>
      <c r="AU168" s="228" t="s">
        <v>77</v>
      </c>
      <c r="AV168" s="13" t="s">
        <v>77</v>
      </c>
      <c r="AW168" s="13" t="s">
        <v>4</v>
      </c>
      <c r="AX168" s="13" t="s">
        <v>75</v>
      </c>
      <c r="AY168" s="228" t="s">
        <v>120</v>
      </c>
    </row>
    <row r="169" s="12" customFormat="1" ht="25.92" customHeight="1">
      <c r="A169" s="12"/>
      <c r="B169" s="183"/>
      <c r="C169" s="184"/>
      <c r="D169" s="185" t="s">
        <v>68</v>
      </c>
      <c r="E169" s="186" t="s">
        <v>233</v>
      </c>
      <c r="F169" s="186" t="s">
        <v>261</v>
      </c>
      <c r="G169" s="184"/>
      <c r="H169" s="184"/>
      <c r="I169" s="187"/>
      <c r="J169" s="188">
        <f>BK169</f>
        <v>0</v>
      </c>
      <c r="K169" s="184"/>
      <c r="L169" s="189"/>
      <c r="M169" s="190"/>
      <c r="N169" s="191"/>
      <c r="O169" s="191"/>
      <c r="P169" s="192">
        <f>P170+P271+P373</f>
        <v>0</v>
      </c>
      <c r="Q169" s="191"/>
      <c r="R169" s="192">
        <f>R170+R271+R373</f>
        <v>206.73012005999999</v>
      </c>
      <c r="S169" s="191"/>
      <c r="T169" s="193">
        <f>T170+T271+T373</f>
        <v>27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4" t="s">
        <v>138</v>
      </c>
      <c r="AT169" s="195" t="s">
        <v>68</v>
      </c>
      <c r="AU169" s="195" t="s">
        <v>69</v>
      </c>
      <c r="AY169" s="194" t="s">
        <v>120</v>
      </c>
      <c r="BK169" s="196">
        <f>BK170+BK271+BK373</f>
        <v>0</v>
      </c>
    </row>
    <row r="170" s="12" customFormat="1" ht="22.8" customHeight="1">
      <c r="A170" s="12"/>
      <c r="B170" s="183"/>
      <c r="C170" s="184"/>
      <c r="D170" s="185" t="s">
        <v>68</v>
      </c>
      <c r="E170" s="197" t="s">
        <v>262</v>
      </c>
      <c r="F170" s="197" t="s">
        <v>263</v>
      </c>
      <c r="G170" s="184"/>
      <c r="H170" s="184"/>
      <c r="I170" s="187"/>
      <c r="J170" s="198">
        <f>BK170</f>
        <v>0</v>
      </c>
      <c r="K170" s="184"/>
      <c r="L170" s="189"/>
      <c r="M170" s="190"/>
      <c r="N170" s="191"/>
      <c r="O170" s="191"/>
      <c r="P170" s="192">
        <f>SUM(P171:P270)</f>
        <v>0</v>
      </c>
      <c r="Q170" s="191"/>
      <c r="R170" s="192">
        <f>SUM(R171:R270)</f>
        <v>6.8999499999999996</v>
      </c>
      <c r="S170" s="191"/>
      <c r="T170" s="193">
        <f>SUM(T171:T270)</f>
        <v>27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4" t="s">
        <v>138</v>
      </c>
      <c r="AT170" s="195" t="s">
        <v>68</v>
      </c>
      <c r="AU170" s="195" t="s">
        <v>75</v>
      </c>
      <c r="AY170" s="194" t="s">
        <v>120</v>
      </c>
      <c r="BK170" s="196">
        <f>SUM(BK171:BK270)</f>
        <v>0</v>
      </c>
    </row>
    <row r="171" s="2" customFormat="1" ht="21.75" customHeight="1">
      <c r="A171" s="37"/>
      <c r="B171" s="38"/>
      <c r="C171" s="199" t="s">
        <v>264</v>
      </c>
      <c r="D171" s="199" t="s">
        <v>122</v>
      </c>
      <c r="E171" s="200" t="s">
        <v>265</v>
      </c>
      <c r="F171" s="201" t="s">
        <v>266</v>
      </c>
      <c r="G171" s="202" t="s">
        <v>241</v>
      </c>
      <c r="H171" s="203">
        <v>113</v>
      </c>
      <c r="I171" s="204"/>
      <c r="J171" s="205">
        <f>ROUND(I171*H171,2)</f>
        <v>0</v>
      </c>
      <c r="K171" s="201" t="s">
        <v>126</v>
      </c>
      <c r="L171" s="43"/>
      <c r="M171" s="206" t="s">
        <v>19</v>
      </c>
      <c r="N171" s="207" t="s">
        <v>40</v>
      </c>
      <c r="O171" s="83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0" t="s">
        <v>267</v>
      </c>
      <c r="AT171" s="210" t="s">
        <v>122</v>
      </c>
      <c r="AU171" s="210" t="s">
        <v>77</v>
      </c>
      <c r="AY171" s="16" t="s">
        <v>120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75</v>
      </c>
      <c r="BK171" s="211">
        <f>ROUND(I171*H171,2)</f>
        <v>0</v>
      </c>
      <c r="BL171" s="16" t="s">
        <v>267</v>
      </c>
      <c r="BM171" s="210" t="s">
        <v>268</v>
      </c>
    </row>
    <row r="172" s="2" customFormat="1">
      <c r="A172" s="37"/>
      <c r="B172" s="38"/>
      <c r="C172" s="39"/>
      <c r="D172" s="212" t="s">
        <v>129</v>
      </c>
      <c r="E172" s="39"/>
      <c r="F172" s="213" t="s">
        <v>269</v>
      </c>
      <c r="G172" s="39"/>
      <c r="H172" s="39"/>
      <c r="I172" s="214"/>
      <c r="J172" s="39"/>
      <c r="K172" s="39"/>
      <c r="L172" s="43"/>
      <c r="M172" s="215"/>
      <c r="N172" s="216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129</v>
      </c>
      <c r="AU172" s="16" t="s">
        <v>77</v>
      </c>
    </row>
    <row r="173" s="13" customFormat="1">
      <c r="A173" s="13"/>
      <c r="B173" s="217"/>
      <c r="C173" s="218"/>
      <c r="D173" s="219" t="s">
        <v>131</v>
      </c>
      <c r="E173" s="220" t="s">
        <v>19</v>
      </c>
      <c r="F173" s="221" t="s">
        <v>270</v>
      </c>
      <c r="G173" s="218"/>
      <c r="H173" s="222">
        <v>113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131</v>
      </c>
      <c r="AU173" s="228" t="s">
        <v>77</v>
      </c>
      <c r="AV173" s="13" t="s">
        <v>77</v>
      </c>
      <c r="AW173" s="13" t="s">
        <v>31</v>
      </c>
      <c r="AX173" s="13" t="s">
        <v>75</v>
      </c>
      <c r="AY173" s="228" t="s">
        <v>120</v>
      </c>
    </row>
    <row r="174" s="2" customFormat="1" ht="21.75" customHeight="1">
      <c r="A174" s="37"/>
      <c r="B174" s="38"/>
      <c r="C174" s="199" t="s">
        <v>271</v>
      </c>
      <c r="D174" s="199" t="s">
        <v>122</v>
      </c>
      <c r="E174" s="200" t="s">
        <v>272</v>
      </c>
      <c r="F174" s="201" t="s">
        <v>273</v>
      </c>
      <c r="G174" s="202" t="s">
        <v>241</v>
      </c>
      <c r="H174" s="203">
        <v>108</v>
      </c>
      <c r="I174" s="204"/>
      <c r="J174" s="205">
        <f>ROUND(I174*H174,2)</f>
        <v>0</v>
      </c>
      <c r="K174" s="201" t="s">
        <v>126</v>
      </c>
      <c r="L174" s="43"/>
      <c r="M174" s="206" t="s">
        <v>19</v>
      </c>
      <c r="N174" s="207" t="s">
        <v>40</v>
      </c>
      <c r="O174" s="83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10" t="s">
        <v>267</v>
      </c>
      <c r="AT174" s="210" t="s">
        <v>122</v>
      </c>
      <c r="AU174" s="210" t="s">
        <v>77</v>
      </c>
      <c r="AY174" s="16" t="s">
        <v>120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75</v>
      </c>
      <c r="BK174" s="211">
        <f>ROUND(I174*H174,2)</f>
        <v>0</v>
      </c>
      <c r="BL174" s="16" t="s">
        <v>267</v>
      </c>
      <c r="BM174" s="210" t="s">
        <v>274</v>
      </c>
    </row>
    <row r="175" s="2" customFormat="1">
      <c r="A175" s="37"/>
      <c r="B175" s="38"/>
      <c r="C175" s="39"/>
      <c r="D175" s="212" t="s">
        <v>129</v>
      </c>
      <c r="E175" s="39"/>
      <c r="F175" s="213" t="s">
        <v>275</v>
      </c>
      <c r="G175" s="39"/>
      <c r="H175" s="39"/>
      <c r="I175" s="214"/>
      <c r="J175" s="39"/>
      <c r="K175" s="39"/>
      <c r="L175" s="43"/>
      <c r="M175" s="215"/>
      <c r="N175" s="216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129</v>
      </c>
      <c r="AU175" s="16" t="s">
        <v>77</v>
      </c>
    </row>
    <row r="176" s="13" customFormat="1">
      <c r="A176" s="13"/>
      <c r="B176" s="217"/>
      <c r="C176" s="218"/>
      <c r="D176" s="219" t="s">
        <v>131</v>
      </c>
      <c r="E176" s="220" t="s">
        <v>19</v>
      </c>
      <c r="F176" s="221" t="s">
        <v>276</v>
      </c>
      <c r="G176" s="218"/>
      <c r="H176" s="222">
        <v>108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131</v>
      </c>
      <c r="AU176" s="228" t="s">
        <v>77</v>
      </c>
      <c r="AV176" s="13" t="s">
        <v>77</v>
      </c>
      <c r="AW176" s="13" t="s">
        <v>31</v>
      </c>
      <c r="AX176" s="13" t="s">
        <v>75</v>
      </c>
      <c r="AY176" s="228" t="s">
        <v>120</v>
      </c>
    </row>
    <row r="177" s="2" customFormat="1" ht="24.15" customHeight="1">
      <c r="A177" s="37"/>
      <c r="B177" s="38"/>
      <c r="C177" s="199" t="s">
        <v>277</v>
      </c>
      <c r="D177" s="199" t="s">
        <v>122</v>
      </c>
      <c r="E177" s="200" t="s">
        <v>278</v>
      </c>
      <c r="F177" s="201" t="s">
        <v>279</v>
      </c>
      <c r="G177" s="202" t="s">
        <v>241</v>
      </c>
      <c r="H177" s="203">
        <v>29</v>
      </c>
      <c r="I177" s="204"/>
      <c r="J177" s="205">
        <f>ROUND(I177*H177,2)</f>
        <v>0</v>
      </c>
      <c r="K177" s="201" t="s">
        <v>126</v>
      </c>
      <c r="L177" s="43"/>
      <c r="M177" s="206" t="s">
        <v>19</v>
      </c>
      <c r="N177" s="207" t="s">
        <v>40</v>
      </c>
      <c r="O177" s="83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0" t="s">
        <v>267</v>
      </c>
      <c r="AT177" s="210" t="s">
        <v>122</v>
      </c>
      <c r="AU177" s="210" t="s">
        <v>77</v>
      </c>
      <c r="AY177" s="16" t="s">
        <v>120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6" t="s">
        <v>75</v>
      </c>
      <c r="BK177" s="211">
        <f>ROUND(I177*H177,2)</f>
        <v>0</v>
      </c>
      <c r="BL177" s="16" t="s">
        <v>267</v>
      </c>
      <c r="BM177" s="210" t="s">
        <v>280</v>
      </c>
    </row>
    <row r="178" s="2" customFormat="1">
      <c r="A178" s="37"/>
      <c r="B178" s="38"/>
      <c r="C178" s="39"/>
      <c r="D178" s="212" t="s">
        <v>129</v>
      </c>
      <c r="E178" s="39"/>
      <c r="F178" s="213" t="s">
        <v>281</v>
      </c>
      <c r="G178" s="39"/>
      <c r="H178" s="39"/>
      <c r="I178" s="214"/>
      <c r="J178" s="39"/>
      <c r="K178" s="39"/>
      <c r="L178" s="43"/>
      <c r="M178" s="215"/>
      <c r="N178" s="216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129</v>
      </c>
      <c r="AU178" s="16" t="s">
        <v>77</v>
      </c>
    </row>
    <row r="179" s="13" customFormat="1">
      <c r="A179" s="13"/>
      <c r="B179" s="217"/>
      <c r="C179" s="218"/>
      <c r="D179" s="219" t="s">
        <v>131</v>
      </c>
      <c r="E179" s="220" t="s">
        <v>19</v>
      </c>
      <c r="F179" s="221" t="s">
        <v>282</v>
      </c>
      <c r="G179" s="218"/>
      <c r="H179" s="222">
        <v>29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131</v>
      </c>
      <c r="AU179" s="228" t="s">
        <v>77</v>
      </c>
      <c r="AV179" s="13" t="s">
        <v>77</v>
      </c>
      <c r="AW179" s="13" t="s">
        <v>31</v>
      </c>
      <c r="AX179" s="13" t="s">
        <v>75</v>
      </c>
      <c r="AY179" s="228" t="s">
        <v>120</v>
      </c>
    </row>
    <row r="180" s="2" customFormat="1" ht="24.15" customHeight="1">
      <c r="A180" s="37"/>
      <c r="B180" s="38"/>
      <c r="C180" s="199" t="s">
        <v>283</v>
      </c>
      <c r="D180" s="199" t="s">
        <v>122</v>
      </c>
      <c r="E180" s="200" t="s">
        <v>284</v>
      </c>
      <c r="F180" s="201" t="s">
        <v>285</v>
      </c>
      <c r="G180" s="202" t="s">
        <v>241</v>
      </c>
      <c r="H180" s="203">
        <v>29</v>
      </c>
      <c r="I180" s="204"/>
      <c r="J180" s="205">
        <f>ROUND(I180*H180,2)</f>
        <v>0</v>
      </c>
      <c r="K180" s="201" t="s">
        <v>126</v>
      </c>
      <c r="L180" s="43"/>
      <c r="M180" s="206" t="s">
        <v>19</v>
      </c>
      <c r="N180" s="207" t="s">
        <v>40</v>
      </c>
      <c r="O180" s="83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10" t="s">
        <v>267</v>
      </c>
      <c r="AT180" s="210" t="s">
        <v>122</v>
      </c>
      <c r="AU180" s="210" t="s">
        <v>77</v>
      </c>
      <c r="AY180" s="16" t="s">
        <v>120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75</v>
      </c>
      <c r="BK180" s="211">
        <f>ROUND(I180*H180,2)</f>
        <v>0</v>
      </c>
      <c r="BL180" s="16" t="s">
        <v>267</v>
      </c>
      <c r="BM180" s="210" t="s">
        <v>286</v>
      </c>
    </row>
    <row r="181" s="2" customFormat="1">
      <c r="A181" s="37"/>
      <c r="B181" s="38"/>
      <c r="C181" s="39"/>
      <c r="D181" s="212" t="s">
        <v>129</v>
      </c>
      <c r="E181" s="39"/>
      <c r="F181" s="213" t="s">
        <v>287</v>
      </c>
      <c r="G181" s="39"/>
      <c r="H181" s="39"/>
      <c r="I181" s="214"/>
      <c r="J181" s="39"/>
      <c r="K181" s="39"/>
      <c r="L181" s="43"/>
      <c r="M181" s="215"/>
      <c r="N181" s="216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129</v>
      </c>
      <c r="AU181" s="16" t="s">
        <v>77</v>
      </c>
    </row>
    <row r="182" s="13" customFormat="1">
      <c r="A182" s="13"/>
      <c r="B182" s="217"/>
      <c r="C182" s="218"/>
      <c r="D182" s="219" t="s">
        <v>131</v>
      </c>
      <c r="E182" s="220" t="s">
        <v>19</v>
      </c>
      <c r="F182" s="221" t="s">
        <v>282</v>
      </c>
      <c r="G182" s="218"/>
      <c r="H182" s="222">
        <v>29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131</v>
      </c>
      <c r="AU182" s="228" t="s">
        <v>77</v>
      </c>
      <c r="AV182" s="13" t="s">
        <v>77</v>
      </c>
      <c r="AW182" s="13" t="s">
        <v>31</v>
      </c>
      <c r="AX182" s="13" t="s">
        <v>75</v>
      </c>
      <c r="AY182" s="228" t="s">
        <v>120</v>
      </c>
    </row>
    <row r="183" s="2" customFormat="1" ht="16.5" customHeight="1">
      <c r="A183" s="37"/>
      <c r="B183" s="38"/>
      <c r="C183" s="199" t="s">
        <v>288</v>
      </c>
      <c r="D183" s="199" t="s">
        <v>122</v>
      </c>
      <c r="E183" s="200" t="s">
        <v>289</v>
      </c>
      <c r="F183" s="201" t="s">
        <v>290</v>
      </c>
      <c r="G183" s="202" t="s">
        <v>241</v>
      </c>
      <c r="H183" s="203">
        <v>6</v>
      </c>
      <c r="I183" s="204"/>
      <c r="J183" s="205">
        <f>ROUND(I183*H183,2)</f>
        <v>0</v>
      </c>
      <c r="K183" s="201" t="s">
        <v>126</v>
      </c>
      <c r="L183" s="43"/>
      <c r="M183" s="206" t="s">
        <v>19</v>
      </c>
      <c r="N183" s="207" t="s">
        <v>40</v>
      </c>
      <c r="O183" s="83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10" t="s">
        <v>267</v>
      </c>
      <c r="AT183" s="210" t="s">
        <v>122</v>
      </c>
      <c r="AU183" s="210" t="s">
        <v>77</v>
      </c>
      <c r="AY183" s="16" t="s">
        <v>120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6" t="s">
        <v>75</v>
      </c>
      <c r="BK183" s="211">
        <f>ROUND(I183*H183,2)</f>
        <v>0</v>
      </c>
      <c r="BL183" s="16" t="s">
        <v>267</v>
      </c>
      <c r="BM183" s="210" t="s">
        <v>291</v>
      </c>
    </row>
    <row r="184" s="2" customFormat="1">
      <c r="A184" s="37"/>
      <c r="B184" s="38"/>
      <c r="C184" s="39"/>
      <c r="D184" s="212" t="s">
        <v>129</v>
      </c>
      <c r="E184" s="39"/>
      <c r="F184" s="213" t="s">
        <v>292</v>
      </c>
      <c r="G184" s="39"/>
      <c r="H184" s="39"/>
      <c r="I184" s="214"/>
      <c r="J184" s="39"/>
      <c r="K184" s="39"/>
      <c r="L184" s="43"/>
      <c r="M184" s="215"/>
      <c r="N184" s="216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129</v>
      </c>
      <c r="AU184" s="16" t="s">
        <v>77</v>
      </c>
    </row>
    <row r="185" s="2" customFormat="1" ht="16.5" customHeight="1">
      <c r="A185" s="37"/>
      <c r="B185" s="38"/>
      <c r="C185" s="230" t="s">
        <v>293</v>
      </c>
      <c r="D185" s="230" t="s">
        <v>233</v>
      </c>
      <c r="E185" s="231" t="s">
        <v>294</v>
      </c>
      <c r="F185" s="232" t="s">
        <v>295</v>
      </c>
      <c r="G185" s="233" t="s">
        <v>296</v>
      </c>
      <c r="H185" s="234">
        <v>3</v>
      </c>
      <c r="I185" s="235"/>
      <c r="J185" s="236">
        <f>ROUND(I185*H185,2)</f>
        <v>0</v>
      </c>
      <c r="K185" s="232" t="s">
        <v>19</v>
      </c>
      <c r="L185" s="237"/>
      <c r="M185" s="238" t="s">
        <v>19</v>
      </c>
      <c r="N185" s="239" t="s">
        <v>40</v>
      </c>
      <c r="O185" s="83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10" t="s">
        <v>297</v>
      </c>
      <c r="AT185" s="210" t="s">
        <v>233</v>
      </c>
      <c r="AU185" s="210" t="s">
        <v>77</v>
      </c>
      <c r="AY185" s="16" t="s">
        <v>120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6" t="s">
        <v>75</v>
      </c>
      <c r="BK185" s="211">
        <f>ROUND(I185*H185,2)</f>
        <v>0</v>
      </c>
      <c r="BL185" s="16" t="s">
        <v>267</v>
      </c>
      <c r="BM185" s="210" t="s">
        <v>298</v>
      </c>
    </row>
    <row r="186" s="2" customFormat="1" ht="16.5" customHeight="1">
      <c r="A186" s="37"/>
      <c r="B186" s="38"/>
      <c r="C186" s="230" t="s">
        <v>299</v>
      </c>
      <c r="D186" s="230" t="s">
        <v>233</v>
      </c>
      <c r="E186" s="231" t="s">
        <v>300</v>
      </c>
      <c r="F186" s="232" t="s">
        <v>301</v>
      </c>
      <c r="G186" s="233" t="s">
        <v>296</v>
      </c>
      <c r="H186" s="234">
        <v>3</v>
      </c>
      <c r="I186" s="235"/>
      <c r="J186" s="236">
        <f>ROUND(I186*H186,2)</f>
        <v>0</v>
      </c>
      <c r="K186" s="232" t="s">
        <v>19</v>
      </c>
      <c r="L186" s="237"/>
      <c r="M186" s="238" t="s">
        <v>19</v>
      </c>
      <c r="N186" s="239" t="s">
        <v>40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297</v>
      </c>
      <c r="AT186" s="210" t="s">
        <v>233</v>
      </c>
      <c r="AU186" s="210" t="s">
        <v>77</v>
      </c>
      <c r="AY186" s="16" t="s">
        <v>120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75</v>
      </c>
      <c r="BK186" s="211">
        <f>ROUND(I186*H186,2)</f>
        <v>0</v>
      </c>
      <c r="BL186" s="16" t="s">
        <v>267</v>
      </c>
      <c r="BM186" s="210" t="s">
        <v>302</v>
      </c>
    </row>
    <row r="187" s="2" customFormat="1" ht="16.5" customHeight="1">
      <c r="A187" s="37"/>
      <c r="B187" s="38"/>
      <c r="C187" s="199" t="s">
        <v>303</v>
      </c>
      <c r="D187" s="199" t="s">
        <v>122</v>
      </c>
      <c r="E187" s="200" t="s">
        <v>304</v>
      </c>
      <c r="F187" s="201" t="s">
        <v>305</v>
      </c>
      <c r="G187" s="202" t="s">
        <v>241</v>
      </c>
      <c r="H187" s="203">
        <v>1</v>
      </c>
      <c r="I187" s="204"/>
      <c r="J187" s="205">
        <f>ROUND(I187*H187,2)</f>
        <v>0</v>
      </c>
      <c r="K187" s="201" t="s">
        <v>126</v>
      </c>
      <c r="L187" s="43"/>
      <c r="M187" s="206" t="s">
        <v>19</v>
      </c>
      <c r="N187" s="207" t="s">
        <v>40</v>
      </c>
      <c r="O187" s="83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10" t="s">
        <v>267</v>
      </c>
      <c r="AT187" s="210" t="s">
        <v>122</v>
      </c>
      <c r="AU187" s="210" t="s">
        <v>77</v>
      </c>
      <c r="AY187" s="16" t="s">
        <v>120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6" t="s">
        <v>75</v>
      </c>
      <c r="BK187" s="211">
        <f>ROUND(I187*H187,2)</f>
        <v>0</v>
      </c>
      <c r="BL187" s="16" t="s">
        <v>267</v>
      </c>
      <c r="BM187" s="210" t="s">
        <v>306</v>
      </c>
    </row>
    <row r="188" s="2" customFormat="1">
      <c r="A188" s="37"/>
      <c r="B188" s="38"/>
      <c r="C188" s="39"/>
      <c r="D188" s="212" t="s">
        <v>129</v>
      </c>
      <c r="E188" s="39"/>
      <c r="F188" s="213" t="s">
        <v>307</v>
      </c>
      <c r="G188" s="39"/>
      <c r="H188" s="39"/>
      <c r="I188" s="214"/>
      <c r="J188" s="39"/>
      <c r="K188" s="39"/>
      <c r="L188" s="43"/>
      <c r="M188" s="215"/>
      <c r="N188" s="216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129</v>
      </c>
      <c r="AU188" s="16" t="s">
        <v>77</v>
      </c>
    </row>
    <row r="189" s="2" customFormat="1" ht="16.5" customHeight="1">
      <c r="A189" s="37"/>
      <c r="B189" s="38"/>
      <c r="C189" s="230" t="s">
        <v>308</v>
      </c>
      <c r="D189" s="230" t="s">
        <v>233</v>
      </c>
      <c r="E189" s="231" t="s">
        <v>309</v>
      </c>
      <c r="F189" s="232" t="s">
        <v>310</v>
      </c>
      <c r="G189" s="233" t="s">
        <v>241</v>
      </c>
      <c r="H189" s="234">
        <v>1</v>
      </c>
      <c r="I189" s="235"/>
      <c r="J189" s="236">
        <f>ROUND(I189*H189,2)</f>
        <v>0</v>
      </c>
      <c r="K189" s="232" t="s">
        <v>126</v>
      </c>
      <c r="L189" s="237"/>
      <c r="M189" s="238" t="s">
        <v>19</v>
      </c>
      <c r="N189" s="239" t="s">
        <v>40</v>
      </c>
      <c r="O189" s="83"/>
      <c r="P189" s="208">
        <f>O189*H189</f>
        <v>0</v>
      </c>
      <c r="Q189" s="208">
        <v>0.010999999999999999</v>
      </c>
      <c r="R189" s="208">
        <f>Q189*H189</f>
        <v>0.010999999999999999</v>
      </c>
      <c r="S189" s="208">
        <v>0</v>
      </c>
      <c r="T189" s="20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10" t="s">
        <v>311</v>
      </c>
      <c r="AT189" s="210" t="s">
        <v>233</v>
      </c>
      <c r="AU189" s="210" t="s">
        <v>77</v>
      </c>
      <c r="AY189" s="16" t="s">
        <v>120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75</v>
      </c>
      <c r="BK189" s="211">
        <f>ROUND(I189*H189,2)</f>
        <v>0</v>
      </c>
      <c r="BL189" s="16" t="s">
        <v>311</v>
      </c>
      <c r="BM189" s="210" t="s">
        <v>312</v>
      </c>
    </row>
    <row r="190" s="2" customFormat="1" ht="37.8" customHeight="1">
      <c r="A190" s="37"/>
      <c r="B190" s="38"/>
      <c r="C190" s="199" t="s">
        <v>236</v>
      </c>
      <c r="D190" s="199" t="s">
        <v>122</v>
      </c>
      <c r="E190" s="200" t="s">
        <v>313</v>
      </c>
      <c r="F190" s="201" t="s">
        <v>314</v>
      </c>
      <c r="G190" s="202" t="s">
        <v>241</v>
      </c>
      <c r="H190" s="203">
        <v>27</v>
      </c>
      <c r="I190" s="204"/>
      <c r="J190" s="205">
        <f>ROUND(I190*H190,2)</f>
        <v>0</v>
      </c>
      <c r="K190" s="201" t="s">
        <v>126</v>
      </c>
      <c r="L190" s="43"/>
      <c r="M190" s="206" t="s">
        <v>19</v>
      </c>
      <c r="N190" s="207" t="s">
        <v>40</v>
      </c>
      <c r="O190" s="83"/>
      <c r="P190" s="208">
        <f>O190*H190</f>
        <v>0</v>
      </c>
      <c r="Q190" s="208">
        <v>0</v>
      </c>
      <c r="R190" s="208">
        <f>Q190*H190</f>
        <v>0</v>
      </c>
      <c r="S190" s="208">
        <v>1</v>
      </c>
      <c r="T190" s="209">
        <f>S190*H190</f>
        <v>27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0" t="s">
        <v>267</v>
      </c>
      <c r="AT190" s="210" t="s">
        <v>122</v>
      </c>
      <c r="AU190" s="210" t="s">
        <v>77</v>
      </c>
      <c r="AY190" s="16" t="s">
        <v>120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75</v>
      </c>
      <c r="BK190" s="211">
        <f>ROUND(I190*H190,2)</f>
        <v>0</v>
      </c>
      <c r="BL190" s="16" t="s">
        <v>267</v>
      </c>
      <c r="BM190" s="210" t="s">
        <v>315</v>
      </c>
    </row>
    <row r="191" s="2" customFormat="1">
      <c r="A191" s="37"/>
      <c r="B191" s="38"/>
      <c r="C191" s="39"/>
      <c r="D191" s="212" t="s">
        <v>129</v>
      </c>
      <c r="E191" s="39"/>
      <c r="F191" s="213" t="s">
        <v>316</v>
      </c>
      <c r="G191" s="39"/>
      <c r="H191" s="39"/>
      <c r="I191" s="214"/>
      <c r="J191" s="39"/>
      <c r="K191" s="39"/>
      <c r="L191" s="43"/>
      <c r="M191" s="215"/>
      <c r="N191" s="216"/>
      <c r="O191" s="83"/>
      <c r="P191" s="83"/>
      <c r="Q191" s="83"/>
      <c r="R191" s="83"/>
      <c r="S191" s="83"/>
      <c r="T191" s="84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129</v>
      </c>
      <c r="AU191" s="16" t="s">
        <v>77</v>
      </c>
    </row>
    <row r="192" s="13" customFormat="1">
      <c r="A192" s="13"/>
      <c r="B192" s="217"/>
      <c r="C192" s="218"/>
      <c r="D192" s="219" t="s">
        <v>131</v>
      </c>
      <c r="E192" s="220" t="s">
        <v>19</v>
      </c>
      <c r="F192" s="221" t="s">
        <v>317</v>
      </c>
      <c r="G192" s="218"/>
      <c r="H192" s="222">
        <v>27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131</v>
      </c>
      <c r="AU192" s="228" t="s">
        <v>77</v>
      </c>
      <c r="AV192" s="13" t="s">
        <v>77</v>
      </c>
      <c r="AW192" s="13" t="s">
        <v>31</v>
      </c>
      <c r="AX192" s="13" t="s">
        <v>75</v>
      </c>
      <c r="AY192" s="228" t="s">
        <v>120</v>
      </c>
    </row>
    <row r="193" s="2" customFormat="1" ht="24.15" customHeight="1">
      <c r="A193" s="37"/>
      <c r="B193" s="38"/>
      <c r="C193" s="199" t="s">
        <v>318</v>
      </c>
      <c r="D193" s="199" t="s">
        <v>122</v>
      </c>
      <c r="E193" s="200" t="s">
        <v>319</v>
      </c>
      <c r="F193" s="201" t="s">
        <v>320</v>
      </c>
      <c r="G193" s="202" t="s">
        <v>241</v>
      </c>
      <c r="H193" s="203">
        <v>27</v>
      </c>
      <c r="I193" s="204"/>
      <c r="J193" s="205">
        <f>ROUND(I193*H193,2)</f>
        <v>0</v>
      </c>
      <c r="K193" s="201" t="s">
        <v>126</v>
      </c>
      <c r="L193" s="43"/>
      <c r="M193" s="206" t="s">
        <v>19</v>
      </c>
      <c r="N193" s="207" t="s">
        <v>40</v>
      </c>
      <c r="O193" s="83"/>
      <c r="P193" s="208">
        <f>O193*H193</f>
        <v>0</v>
      </c>
      <c r="Q193" s="208">
        <v>0.029999999999999999</v>
      </c>
      <c r="R193" s="208">
        <f>Q193*H193</f>
        <v>0.80999999999999994</v>
      </c>
      <c r="S193" s="208">
        <v>0</v>
      </c>
      <c r="T193" s="20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10" t="s">
        <v>267</v>
      </c>
      <c r="AT193" s="210" t="s">
        <v>122</v>
      </c>
      <c r="AU193" s="210" t="s">
        <v>77</v>
      </c>
      <c r="AY193" s="16" t="s">
        <v>120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6" t="s">
        <v>75</v>
      </c>
      <c r="BK193" s="211">
        <f>ROUND(I193*H193,2)</f>
        <v>0</v>
      </c>
      <c r="BL193" s="16" t="s">
        <v>267</v>
      </c>
      <c r="BM193" s="210" t="s">
        <v>321</v>
      </c>
    </row>
    <row r="194" s="2" customFormat="1">
      <c r="A194" s="37"/>
      <c r="B194" s="38"/>
      <c r="C194" s="39"/>
      <c r="D194" s="212" t="s">
        <v>129</v>
      </c>
      <c r="E194" s="39"/>
      <c r="F194" s="213" t="s">
        <v>322</v>
      </c>
      <c r="G194" s="39"/>
      <c r="H194" s="39"/>
      <c r="I194" s="214"/>
      <c r="J194" s="39"/>
      <c r="K194" s="39"/>
      <c r="L194" s="43"/>
      <c r="M194" s="215"/>
      <c r="N194" s="216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129</v>
      </c>
      <c r="AU194" s="16" t="s">
        <v>77</v>
      </c>
    </row>
    <row r="195" s="13" customFormat="1">
      <c r="A195" s="13"/>
      <c r="B195" s="217"/>
      <c r="C195" s="218"/>
      <c r="D195" s="219" t="s">
        <v>131</v>
      </c>
      <c r="E195" s="220" t="s">
        <v>19</v>
      </c>
      <c r="F195" s="221" t="s">
        <v>317</v>
      </c>
      <c r="G195" s="218"/>
      <c r="H195" s="222">
        <v>27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8" t="s">
        <v>131</v>
      </c>
      <c r="AU195" s="228" t="s">
        <v>77</v>
      </c>
      <c r="AV195" s="13" t="s">
        <v>77</v>
      </c>
      <c r="AW195" s="13" t="s">
        <v>31</v>
      </c>
      <c r="AX195" s="13" t="s">
        <v>75</v>
      </c>
      <c r="AY195" s="228" t="s">
        <v>120</v>
      </c>
    </row>
    <row r="196" s="2" customFormat="1" ht="24.15" customHeight="1">
      <c r="A196" s="37"/>
      <c r="B196" s="38"/>
      <c r="C196" s="199" t="s">
        <v>323</v>
      </c>
      <c r="D196" s="199" t="s">
        <v>122</v>
      </c>
      <c r="E196" s="200" t="s">
        <v>324</v>
      </c>
      <c r="F196" s="201" t="s">
        <v>325</v>
      </c>
      <c r="G196" s="202" t="s">
        <v>241</v>
      </c>
      <c r="H196" s="203">
        <v>54</v>
      </c>
      <c r="I196" s="204"/>
      <c r="J196" s="205">
        <f>ROUND(I196*H196,2)</f>
        <v>0</v>
      </c>
      <c r="K196" s="201" t="s">
        <v>126</v>
      </c>
      <c r="L196" s="43"/>
      <c r="M196" s="206" t="s">
        <v>19</v>
      </c>
      <c r="N196" s="207" t="s">
        <v>40</v>
      </c>
      <c r="O196" s="83"/>
      <c r="P196" s="208">
        <f>O196*H196</f>
        <v>0</v>
      </c>
      <c r="Q196" s="208">
        <v>0.00050000000000000001</v>
      </c>
      <c r="R196" s="208">
        <f>Q196*H196</f>
        <v>0.027</v>
      </c>
      <c r="S196" s="208">
        <v>0</v>
      </c>
      <c r="T196" s="20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10" t="s">
        <v>267</v>
      </c>
      <c r="AT196" s="210" t="s">
        <v>122</v>
      </c>
      <c r="AU196" s="210" t="s">
        <v>77</v>
      </c>
      <c r="AY196" s="16" t="s">
        <v>120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6" t="s">
        <v>75</v>
      </c>
      <c r="BK196" s="211">
        <f>ROUND(I196*H196,2)</f>
        <v>0</v>
      </c>
      <c r="BL196" s="16" t="s">
        <v>267</v>
      </c>
      <c r="BM196" s="210" t="s">
        <v>326</v>
      </c>
    </row>
    <row r="197" s="2" customFormat="1">
      <c r="A197" s="37"/>
      <c r="B197" s="38"/>
      <c r="C197" s="39"/>
      <c r="D197" s="212" t="s">
        <v>129</v>
      </c>
      <c r="E197" s="39"/>
      <c r="F197" s="213" t="s">
        <v>327</v>
      </c>
      <c r="G197" s="39"/>
      <c r="H197" s="39"/>
      <c r="I197" s="214"/>
      <c r="J197" s="39"/>
      <c r="K197" s="39"/>
      <c r="L197" s="43"/>
      <c r="M197" s="215"/>
      <c r="N197" s="216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129</v>
      </c>
      <c r="AU197" s="16" t="s">
        <v>77</v>
      </c>
    </row>
    <row r="198" s="13" customFormat="1">
      <c r="A198" s="13"/>
      <c r="B198" s="217"/>
      <c r="C198" s="218"/>
      <c r="D198" s="219" t="s">
        <v>131</v>
      </c>
      <c r="E198" s="220" t="s">
        <v>19</v>
      </c>
      <c r="F198" s="221" t="s">
        <v>328</v>
      </c>
      <c r="G198" s="218"/>
      <c r="H198" s="222">
        <v>54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131</v>
      </c>
      <c r="AU198" s="228" t="s">
        <v>77</v>
      </c>
      <c r="AV198" s="13" t="s">
        <v>77</v>
      </c>
      <c r="AW198" s="13" t="s">
        <v>31</v>
      </c>
      <c r="AX198" s="13" t="s">
        <v>75</v>
      </c>
      <c r="AY198" s="228" t="s">
        <v>120</v>
      </c>
    </row>
    <row r="199" s="2" customFormat="1" ht="33" customHeight="1">
      <c r="A199" s="37"/>
      <c r="B199" s="38"/>
      <c r="C199" s="199" t="s">
        <v>329</v>
      </c>
      <c r="D199" s="199" t="s">
        <v>122</v>
      </c>
      <c r="E199" s="200" t="s">
        <v>330</v>
      </c>
      <c r="F199" s="201" t="s">
        <v>331</v>
      </c>
      <c r="G199" s="202" t="s">
        <v>332</v>
      </c>
      <c r="H199" s="203">
        <v>2.2599999999999998</v>
      </c>
      <c r="I199" s="204"/>
      <c r="J199" s="205">
        <f>ROUND(I199*H199,2)</f>
        <v>0</v>
      </c>
      <c r="K199" s="201" t="s">
        <v>126</v>
      </c>
      <c r="L199" s="43"/>
      <c r="M199" s="206" t="s">
        <v>19</v>
      </c>
      <c r="N199" s="207" t="s">
        <v>40</v>
      </c>
      <c r="O199" s="83"/>
      <c r="P199" s="208">
        <f>O199*H199</f>
        <v>0</v>
      </c>
      <c r="Q199" s="208">
        <v>0.085999999999999993</v>
      </c>
      <c r="R199" s="208">
        <f>Q199*H199</f>
        <v>0.19435999999999998</v>
      </c>
      <c r="S199" s="208">
        <v>0</v>
      </c>
      <c r="T199" s="20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0" t="s">
        <v>267</v>
      </c>
      <c r="AT199" s="210" t="s">
        <v>122</v>
      </c>
      <c r="AU199" s="210" t="s">
        <v>77</v>
      </c>
      <c r="AY199" s="16" t="s">
        <v>120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6" t="s">
        <v>75</v>
      </c>
      <c r="BK199" s="211">
        <f>ROUND(I199*H199,2)</f>
        <v>0</v>
      </c>
      <c r="BL199" s="16" t="s">
        <v>267</v>
      </c>
      <c r="BM199" s="210" t="s">
        <v>333</v>
      </c>
    </row>
    <row r="200" s="2" customFormat="1">
      <c r="A200" s="37"/>
      <c r="B200" s="38"/>
      <c r="C200" s="39"/>
      <c r="D200" s="212" t="s">
        <v>129</v>
      </c>
      <c r="E200" s="39"/>
      <c r="F200" s="213" t="s">
        <v>334</v>
      </c>
      <c r="G200" s="39"/>
      <c r="H200" s="39"/>
      <c r="I200" s="214"/>
      <c r="J200" s="39"/>
      <c r="K200" s="39"/>
      <c r="L200" s="43"/>
      <c r="M200" s="215"/>
      <c r="N200" s="216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129</v>
      </c>
      <c r="AU200" s="16" t="s">
        <v>77</v>
      </c>
    </row>
    <row r="201" s="13" customFormat="1">
      <c r="A201" s="13"/>
      <c r="B201" s="217"/>
      <c r="C201" s="218"/>
      <c r="D201" s="219" t="s">
        <v>131</v>
      </c>
      <c r="E201" s="220" t="s">
        <v>19</v>
      </c>
      <c r="F201" s="221" t="s">
        <v>335</v>
      </c>
      <c r="G201" s="218"/>
      <c r="H201" s="222">
        <v>2.2599999999999998</v>
      </c>
      <c r="I201" s="223"/>
      <c r="J201" s="218"/>
      <c r="K201" s="218"/>
      <c r="L201" s="224"/>
      <c r="M201" s="225"/>
      <c r="N201" s="226"/>
      <c r="O201" s="226"/>
      <c r="P201" s="226"/>
      <c r="Q201" s="226"/>
      <c r="R201" s="226"/>
      <c r="S201" s="226"/>
      <c r="T201" s="22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8" t="s">
        <v>131</v>
      </c>
      <c r="AU201" s="228" t="s">
        <v>77</v>
      </c>
      <c r="AV201" s="13" t="s">
        <v>77</v>
      </c>
      <c r="AW201" s="13" t="s">
        <v>31</v>
      </c>
      <c r="AX201" s="13" t="s">
        <v>75</v>
      </c>
      <c r="AY201" s="228" t="s">
        <v>120</v>
      </c>
    </row>
    <row r="202" s="2" customFormat="1" ht="16.5" customHeight="1">
      <c r="A202" s="37"/>
      <c r="B202" s="38"/>
      <c r="C202" s="199" t="s">
        <v>336</v>
      </c>
      <c r="D202" s="199" t="s">
        <v>122</v>
      </c>
      <c r="E202" s="200" t="s">
        <v>337</v>
      </c>
      <c r="F202" s="201" t="s">
        <v>338</v>
      </c>
      <c r="G202" s="202" t="s">
        <v>241</v>
      </c>
      <c r="H202" s="203">
        <v>28</v>
      </c>
      <c r="I202" s="204"/>
      <c r="J202" s="205">
        <f>ROUND(I202*H202,2)</f>
        <v>0</v>
      </c>
      <c r="K202" s="201" t="s">
        <v>126</v>
      </c>
      <c r="L202" s="43"/>
      <c r="M202" s="206" t="s">
        <v>19</v>
      </c>
      <c r="N202" s="207" t="s">
        <v>40</v>
      </c>
      <c r="O202" s="83"/>
      <c r="P202" s="208">
        <f>O202*H202</f>
        <v>0</v>
      </c>
      <c r="Q202" s="208">
        <v>0.0080000000000000002</v>
      </c>
      <c r="R202" s="208">
        <f>Q202*H202</f>
        <v>0.22400000000000001</v>
      </c>
      <c r="S202" s="208">
        <v>0</v>
      </c>
      <c r="T202" s="20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10" t="s">
        <v>267</v>
      </c>
      <c r="AT202" s="210" t="s">
        <v>122</v>
      </c>
      <c r="AU202" s="210" t="s">
        <v>77</v>
      </c>
      <c r="AY202" s="16" t="s">
        <v>120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6" t="s">
        <v>75</v>
      </c>
      <c r="BK202" s="211">
        <f>ROUND(I202*H202,2)</f>
        <v>0</v>
      </c>
      <c r="BL202" s="16" t="s">
        <v>267</v>
      </c>
      <c r="BM202" s="210" t="s">
        <v>339</v>
      </c>
    </row>
    <row r="203" s="2" customFormat="1">
      <c r="A203" s="37"/>
      <c r="B203" s="38"/>
      <c r="C203" s="39"/>
      <c r="D203" s="212" t="s">
        <v>129</v>
      </c>
      <c r="E203" s="39"/>
      <c r="F203" s="213" t="s">
        <v>340</v>
      </c>
      <c r="G203" s="39"/>
      <c r="H203" s="39"/>
      <c r="I203" s="214"/>
      <c r="J203" s="39"/>
      <c r="K203" s="39"/>
      <c r="L203" s="43"/>
      <c r="M203" s="215"/>
      <c r="N203" s="216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129</v>
      </c>
      <c r="AU203" s="16" t="s">
        <v>77</v>
      </c>
    </row>
    <row r="204" s="13" customFormat="1">
      <c r="A204" s="13"/>
      <c r="B204" s="217"/>
      <c r="C204" s="218"/>
      <c r="D204" s="219" t="s">
        <v>131</v>
      </c>
      <c r="E204" s="220" t="s">
        <v>19</v>
      </c>
      <c r="F204" s="221" t="s">
        <v>341</v>
      </c>
      <c r="G204" s="218"/>
      <c r="H204" s="222">
        <v>28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131</v>
      </c>
      <c r="AU204" s="228" t="s">
        <v>77</v>
      </c>
      <c r="AV204" s="13" t="s">
        <v>77</v>
      </c>
      <c r="AW204" s="13" t="s">
        <v>31</v>
      </c>
      <c r="AX204" s="13" t="s">
        <v>75</v>
      </c>
      <c r="AY204" s="228" t="s">
        <v>120</v>
      </c>
    </row>
    <row r="205" s="2" customFormat="1" ht="16.5" customHeight="1">
      <c r="A205" s="37"/>
      <c r="B205" s="38"/>
      <c r="C205" s="199" t="s">
        <v>342</v>
      </c>
      <c r="D205" s="199" t="s">
        <v>122</v>
      </c>
      <c r="E205" s="200" t="s">
        <v>343</v>
      </c>
      <c r="F205" s="201" t="s">
        <v>344</v>
      </c>
      <c r="G205" s="202" t="s">
        <v>241</v>
      </c>
      <c r="H205" s="203">
        <v>28</v>
      </c>
      <c r="I205" s="204"/>
      <c r="J205" s="205">
        <f>ROUND(I205*H205,2)</f>
        <v>0</v>
      </c>
      <c r="K205" s="201" t="s">
        <v>126</v>
      </c>
      <c r="L205" s="43"/>
      <c r="M205" s="206" t="s">
        <v>19</v>
      </c>
      <c r="N205" s="207" t="s">
        <v>40</v>
      </c>
      <c r="O205" s="83"/>
      <c r="P205" s="208">
        <f>O205*H205</f>
        <v>0</v>
      </c>
      <c r="Q205" s="208">
        <v>0.014999999999999999</v>
      </c>
      <c r="R205" s="208">
        <f>Q205*H205</f>
        <v>0.41999999999999998</v>
      </c>
      <c r="S205" s="208">
        <v>0</v>
      </c>
      <c r="T205" s="20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10" t="s">
        <v>267</v>
      </c>
      <c r="AT205" s="210" t="s">
        <v>122</v>
      </c>
      <c r="AU205" s="210" t="s">
        <v>77</v>
      </c>
      <c r="AY205" s="16" t="s">
        <v>120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6" t="s">
        <v>75</v>
      </c>
      <c r="BK205" s="211">
        <f>ROUND(I205*H205,2)</f>
        <v>0</v>
      </c>
      <c r="BL205" s="16" t="s">
        <v>267</v>
      </c>
      <c r="BM205" s="210" t="s">
        <v>345</v>
      </c>
    </row>
    <row r="206" s="2" customFormat="1">
      <c r="A206" s="37"/>
      <c r="B206" s="38"/>
      <c r="C206" s="39"/>
      <c r="D206" s="212" t="s">
        <v>129</v>
      </c>
      <c r="E206" s="39"/>
      <c r="F206" s="213" t="s">
        <v>346</v>
      </c>
      <c r="G206" s="39"/>
      <c r="H206" s="39"/>
      <c r="I206" s="214"/>
      <c r="J206" s="39"/>
      <c r="K206" s="39"/>
      <c r="L206" s="43"/>
      <c r="M206" s="215"/>
      <c r="N206" s="216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129</v>
      </c>
      <c r="AU206" s="16" t="s">
        <v>77</v>
      </c>
    </row>
    <row r="207" s="13" customFormat="1">
      <c r="A207" s="13"/>
      <c r="B207" s="217"/>
      <c r="C207" s="218"/>
      <c r="D207" s="219" t="s">
        <v>131</v>
      </c>
      <c r="E207" s="220" t="s">
        <v>19</v>
      </c>
      <c r="F207" s="221" t="s">
        <v>341</v>
      </c>
      <c r="G207" s="218"/>
      <c r="H207" s="222">
        <v>28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8" t="s">
        <v>131</v>
      </c>
      <c r="AU207" s="228" t="s">
        <v>77</v>
      </c>
      <c r="AV207" s="13" t="s">
        <v>77</v>
      </c>
      <c r="AW207" s="13" t="s">
        <v>31</v>
      </c>
      <c r="AX207" s="13" t="s">
        <v>75</v>
      </c>
      <c r="AY207" s="228" t="s">
        <v>120</v>
      </c>
    </row>
    <row r="208" s="2" customFormat="1" ht="24.15" customHeight="1">
      <c r="A208" s="37"/>
      <c r="B208" s="38"/>
      <c r="C208" s="199" t="s">
        <v>347</v>
      </c>
      <c r="D208" s="199" t="s">
        <v>122</v>
      </c>
      <c r="E208" s="200" t="s">
        <v>348</v>
      </c>
      <c r="F208" s="201" t="s">
        <v>349</v>
      </c>
      <c r="G208" s="202" t="s">
        <v>241</v>
      </c>
      <c r="H208" s="203">
        <v>1</v>
      </c>
      <c r="I208" s="204"/>
      <c r="J208" s="205">
        <f>ROUND(I208*H208,2)</f>
        <v>0</v>
      </c>
      <c r="K208" s="201" t="s">
        <v>126</v>
      </c>
      <c r="L208" s="43"/>
      <c r="M208" s="206" t="s">
        <v>19</v>
      </c>
      <c r="N208" s="207" t="s">
        <v>40</v>
      </c>
      <c r="O208" s="83"/>
      <c r="P208" s="208">
        <f>O208*H208</f>
        <v>0</v>
      </c>
      <c r="Q208" s="208">
        <v>0.1522</v>
      </c>
      <c r="R208" s="208">
        <f>Q208*H208</f>
        <v>0.1522</v>
      </c>
      <c r="S208" s="208">
        <v>0</v>
      </c>
      <c r="T208" s="20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10" t="s">
        <v>267</v>
      </c>
      <c r="AT208" s="210" t="s">
        <v>122</v>
      </c>
      <c r="AU208" s="210" t="s">
        <v>77</v>
      </c>
      <c r="AY208" s="16" t="s">
        <v>120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6" t="s">
        <v>75</v>
      </c>
      <c r="BK208" s="211">
        <f>ROUND(I208*H208,2)</f>
        <v>0</v>
      </c>
      <c r="BL208" s="16" t="s">
        <v>267</v>
      </c>
      <c r="BM208" s="210" t="s">
        <v>350</v>
      </c>
    </row>
    <row r="209" s="2" customFormat="1">
      <c r="A209" s="37"/>
      <c r="B209" s="38"/>
      <c r="C209" s="39"/>
      <c r="D209" s="212" t="s">
        <v>129</v>
      </c>
      <c r="E209" s="39"/>
      <c r="F209" s="213" t="s">
        <v>351</v>
      </c>
      <c r="G209" s="39"/>
      <c r="H209" s="39"/>
      <c r="I209" s="214"/>
      <c r="J209" s="39"/>
      <c r="K209" s="39"/>
      <c r="L209" s="43"/>
      <c r="M209" s="215"/>
      <c r="N209" s="216"/>
      <c r="O209" s="83"/>
      <c r="P209" s="83"/>
      <c r="Q209" s="83"/>
      <c r="R209" s="83"/>
      <c r="S209" s="83"/>
      <c r="T209" s="84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129</v>
      </c>
      <c r="AU209" s="16" t="s">
        <v>77</v>
      </c>
    </row>
    <row r="210" s="2" customFormat="1" ht="16.5" customHeight="1">
      <c r="A210" s="37"/>
      <c r="B210" s="38"/>
      <c r="C210" s="230" t="s">
        <v>352</v>
      </c>
      <c r="D210" s="230" t="s">
        <v>233</v>
      </c>
      <c r="E210" s="231" t="s">
        <v>353</v>
      </c>
      <c r="F210" s="232" t="s">
        <v>354</v>
      </c>
      <c r="G210" s="233" t="s">
        <v>241</v>
      </c>
      <c r="H210" s="234">
        <v>1</v>
      </c>
      <c r="I210" s="235"/>
      <c r="J210" s="236">
        <f>ROUND(I210*H210,2)</f>
        <v>0</v>
      </c>
      <c r="K210" s="232" t="s">
        <v>19</v>
      </c>
      <c r="L210" s="237"/>
      <c r="M210" s="238" t="s">
        <v>19</v>
      </c>
      <c r="N210" s="239" t="s">
        <v>40</v>
      </c>
      <c r="O210" s="83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10" t="s">
        <v>297</v>
      </c>
      <c r="AT210" s="210" t="s">
        <v>233</v>
      </c>
      <c r="AU210" s="210" t="s">
        <v>77</v>
      </c>
      <c r="AY210" s="16" t="s">
        <v>120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6" t="s">
        <v>75</v>
      </c>
      <c r="BK210" s="211">
        <f>ROUND(I210*H210,2)</f>
        <v>0</v>
      </c>
      <c r="BL210" s="16" t="s">
        <v>267</v>
      </c>
      <c r="BM210" s="210" t="s">
        <v>355</v>
      </c>
    </row>
    <row r="211" s="2" customFormat="1" ht="16.5" customHeight="1">
      <c r="A211" s="37"/>
      <c r="B211" s="38"/>
      <c r="C211" s="199" t="s">
        <v>356</v>
      </c>
      <c r="D211" s="199" t="s">
        <v>122</v>
      </c>
      <c r="E211" s="200" t="s">
        <v>357</v>
      </c>
      <c r="F211" s="201" t="s">
        <v>358</v>
      </c>
      <c r="G211" s="202" t="s">
        <v>241</v>
      </c>
      <c r="H211" s="203">
        <v>26</v>
      </c>
      <c r="I211" s="204"/>
      <c r="J211" s="205">
        <f>ROUND(I211*H211,2)</f>
        <v>0</v>
      </c>
      <c r="K211" s="201" t="s">
        <v>126</v>
      </c>
      <c r="L211" s="43"/>
      <c r="M211" s="206" t="s">
        <v>19</v>
      </c>
      <c r="N211" s="207" t="s">
        <v>40</v>
      </c>
      <c r="O211" s="83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10" t="s">
        <v>267</v>
      </c>
      <c r="AT211" s="210" t="s">
        <v>122</v>
      </c>
      <c r="AU211" s="210" t="s">
        <v>77</v>
      </c>
      <c r="AY211" s="16" t="s">
        <v>120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6" t="s">
        <v>75</v>
      </c>
      <c r="BK211" s="211">
        <f>ROUND(I211*H211,2)</f>
        <v>0</v>
      </c>
      <c r="BL211" s="16" t="s">
        <v>267</v>
      </c>
      <c r="BM211" s="210" t="s">
        <v>359</v>
      </c>
    </row>
    <row r="212" s="2" customFormat="1">
      <c r="A212" s="37"/>
      <c r="B212" s="38"/>
      <c r="C212" s="39"/>
      <c r="D212" s="212" t="s">
        <v>129</v>
      </c>
      <c r="E212" s="39"/>
      <c r="F212" s="213" t="s">
        <v>360</v>
      </c>
      <c r="G212" s="39"/>
      <c r="H212" s="39"/>
      <c r="I212" s="214"/>
      <c r="J212" s="39"/>
      <c r="K212" s="39"/>
      <c r="L212" s="43"/>
      <c r="M212" s="215"/>
      <c r="N212" s="216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129</v>
      </c>
      <c r="AU212" s="16" t="s">
        <v>77</v>
      </c>
    </row>
    <row r="213" s="13" customFormat="1">
      <c r="A213" s="13"/>
      <c r="B213" s="217"/>
      <c r="C213" s="218"/>
      <c r="D213" s="219" t="s">
        <v>131</v>
      </c>
      <c r="E213" s="220" t="s">
        <v>19</v>
      </c>
      <c r="F213" s="221" t="s">
        <v>283</v>
      </c>
      <c r="G213" s="218"/>
      <c r="H213" s="222">
        <v>26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8" t="s">
        <v>131</v>
      </c>
      <c r="AU213" s="228" t="s">
        <v>77</v>
      </c>
      <c r="AV213" s="13" t="s">
        <v>77</v>
      </c>
      <c r="AW213" s="13" t="s">
        <v>31</v>
      </c>
      <c r="AX213" s="13" t="s">
        <v>75</v>
      </c>
      <c r="AY213" s="228" t="s">
        <v>120</v>
      </c>
    </row>
    <row r="214" s="2" customFormat="1" ht="16.5" customHeight="1">
      <c r="A214" s="37"/>
      <c r="B214" s="38"/>
      <c r="C214" s="230" t="s">
        <v>361</v>
      </c>
      <c r="D214" s="230" t="s">
        <v>233</v>
      </c>
      <c r="E214" s="231" t="s">
        <v>362</v>
      </c>
      <c r="F214" s="232" t="s">
        <v>363</v>
      </c>
      <c r="G214" s="233" t="s">
        <v>241</v>
      </c>
      <c r="H214" s="234">
        <v>26</v>
      </c>
      <c r="I214" s="235"/>
      <c r="J214" s="236">
        <f>ROUND(I214*H214,2)</f>
        <v>0</v>
      </c>
      <c r="K214" s="232" t="s">
        <v>19</v>
      </c>
      <c r="L214" s="237"/>
      <c r="M214" s="238" t="s">
        <v>19</v>
      </c>
      <c r="N214" s="239" t="s">
        <v>40</v>
      </c>
      <c r="O214" s="83"/>
      <c r="P214" s="208">
        <f>O214*H214</f>
        <v>0</v>
      </c>
      <c r="Q214" s="208">
        <v>0.0077400000000000004</v>
      </c>
      <c r="R214" s="208">
        <f>Q214*H214</f>
        <v>0.20124</v>
      </c>
      <c r="S214" s="208">
        <v>0</v>
      </c>
      <c r="T214" s="20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10" t="s">
        <v>297</v>
      </c>
      <c r="AT214" s="210" t="s">
        <v>233</v>
      </c>
      <c r="AU214" s="210" t="s">
        <v>77</v>
      </c>
      <c r="AY214" s="16" t="s">
        <v>120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6" t="s">
        <v>75</v>
      </c>
      <c r="BK214" s="211">
        <f>ROUND(I214*H214,2)</f>
        <v>0</v>
      </c>
      <c r="BL214" s="16" t="s">
        <v>267</v>
      </c>
      <c r="BM214" s="210" t="s">
        <v>364</v>
      </c>
    </row>
    <row r="215" s="2" customFormat="1" ht="16.5" customHeight="1">
      <c r="A215" s="37"/>
      <c r="B215" s="38"/>
      <c r="C215" s="199" t="s">
        <v>365</v>
      </c>
      <c r="D215" s="199" t="s">
        <v>122</v>
      </c>
      <c r="E215" s="200" t="s">
        <v>366</v>
      </c>
      <c r="F215" s="201" t="s">
        <v>367</v>
      </c>
      <c r="G215" s="202" t="s">
        <v>241</v>
      </c>
      <c r="H215" s="203">
        <v>1</v>
      </c>
      <c r="I215" s="204"/>
      <c r="J215" s="205">
        <f>ROUND(I215*H215,2)</f>
        <v>0</v>
      </c>
      <c r="K215" s="201" t="s">
        <v>126</v>
      </c>
      <c r="L215" s="43"/>
      <c r="M215" s="206" t="s">
        <v>19</v>
      </c>
      <c r="N215" s="207" t="s">
        <v>40</v>
      </c>
      <c r="O215" s="83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10" t="s">
        <v>267</v>
      </c>
      <c r="AT215" s="210" t="s">
        <v>122</v>
      </c>
      <c r="AU215" s="210" t="s">
        <v>77</v>
      </c>
      <c r="AY215" s="16" t="s">
        <v>120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6" t="s">
        <v>75</v>
      </c>
      <c r="BK215" s="211">
        <f>ROUND(I215*H215,2)</f>
        <v>0</v>
      </c>
      <c r="BL215" s="16" t="s">
        <v>267</v>
      </c>
      <c r="BM215" s="210" t="s">
        <v>368</v>
      </c>
    </row>
    <row r="216" s="2" customFormat="1">
      <c r="A216" s="37"/>
      <c r="B216" s="38"/>
      <c r="C216" s="39"/>
      <c r="D216" s="212" t="s">
        <v>129</v>
      </c>
      <c r="E216" s="39"/>
      <c r="F216" s="213" t="s">
        <v>369</v>
      </c>
      <c r="G216" s="39"/>
      <c r="H216" s="39"/>
      <c r="I216" s="214"/>
      <c r="J216" s="39"/>
      <c r="K216" s="39"/>
      <c r="L216" s="43"/>
      <c r="M216" s="215"/>
      <c r="N216" s="216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129</v>
      </c>
      <c r="AU216" s="16" t="s">
        <v>77</v>
      </c>
    </row>
    <row r="217" s="2" customFormat="1" ht="16.5" customHeight="1">
      <c r="A217" s="37"/>
      <c r="B217" s="38"/>
      <c r="C217" s="230" t="s">
        <v>370</v>
      </c>
      <c r="D217" s="230" t="s">
        <v>233</v>
      </c>
      <c r="E217" s="231" t="s">
        <v>371</v>
      </c>
      <c r="F217" s="232" t="s">
        <v>372</v>
      </c>
      <c r="G217" s="233" t="s">
        <v>241</v>
      </c>
      <c r="H217" s="234">
        <v>1</v>
      </c>
      <c r="I217" s="235"/>
      <c r="J217" s="236">
        <f>ROUND(I217*H217,2)</f>
        <v>0</v>
      </c>
      <c r="K217" s="232" t="s">
        <v>19</v>
      </c>
      <c r="L217" s="237"/>
      <c r="M217" s="238" t="s">
        <v>19</v>
      </c>
      <c r="N217" s="239" t="s">
        <v>40</v>
      </c>
      <c r="O217" s="83"/>
      <c r="P217" s="208">
        <f>O217*H217</f>
        <v>0</v>
      </c>
      <c r="Q217" s="208">
        <v>0.027</v>
      </c>
      <c r="R217" s="208">
        <f>Q217*H217</f>
        <v>0.027</v>
      </c>
      <c r="S217" s="208">
        <v>0</v>
      </c>
      <c r="T217" s="20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10" t="s">
        <v>297</v>
      </c>
      <c r="AT217" s="210" t="s">
        <v>233</v>
      </c>
      <c r="AU217" s="210" t="s">
        <v>77</v>
      </c>
      <c r="AY217" s="16" t="s">
        <v>120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6" t="s">
        <v>75</v>
      </c>
      <c r="BK217" s="211">
        <f>ROUND(I217*H217,2)</f>
        <v>0</v>
      </c>
      <c r="BL217" s="16" t="s">
        <v>267</v>
      </c>
      <c r="BM217" s="210" t="s">
        <v>373</v>
      </c>
    </row>
    <row r="218" s="2" customFormat="1" ht="16.5" customHeight="1">
      <c r="A218" s="37"/>
      <c r="B218" s="38"/>
      <c r="C218" s="199" t="s">
        <v>374</v>
      </c>
      <c r="D218" s="199" t="s">
        <v>122</v>
      </c>
      <c r="E218" s="200" t="s">
        <v>375</v>
      </c>
      <c r="F218" s="201" t="s">
        <v>376</v>
      </c>
      <c r="G218" s="202" t="s">
        <v>241</v>
      </c>
      <c r="H218" s="203">
        <v>26</v>
      </c>
      <c r="I218" s="204"/>
      <c r="J218" s="205">
        <f>ROUND(I218*H218,2)</f>
        <v>0</v>
      </c>
      <c r="K218" s="201" t="s">
        <v>126</v>
      </c>
      <c r="L218" s="43"/>
      <c r="M218" s="206" t="s">
        <v>19</v>
      </c>
      <c r="N218" s="207" t="s">
        <v>40</v>
      </c>
      <c r="O218" s="83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10" t="s">
        <v>267</v>
      </c>
      <c r="AT218" s="210" t="s">
        <v>122</v>
      </c>
      <c r="AU218" s="210" t="s">
        <v>77</v>
      </c>
      <c r="AY218" s="16" t="s">
        <v>120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6" t="s">
        <v>75</v>
      </c>
      <c r="BK218" s="211">
        <f>ROUND(I218*H218,2)</f>
        <v>0</v>
      </c>
      <c r="BL218" s="16" t="s">
        <v>267</v>
      </c>
      <c r="BM218" s="210" t="s">
        <v>377</v>
      </c>
    </row>
    <row r="219" s="2" customFormat="1">
      <c r="A219" s="37"/>
      <c r="B219" s="38"/>
      <c r="C219" s="39"/>
      <c r="D219" s="212" t="s">
        <v>129</v>
      </c>
      <c r="E219" s="39"/>
      <c r="F219" s="213" t="s">
        <v>378</v>
      </c>
      <c r="G219" s="39"/>
      <c r="H219" s="39"/>
      <c r="I219" s="214"/>
      <c r="J219" s="39"/>
      <c r="K219" s="39"/>
      <c r="L219" s="43"/>
      <c r="M219" s="215"/>
      <c r="N219" s="216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129</v>
      </c>
      <c r="AU219" s="16" t="s">
        <v>77</v>
      </c>
    </row>
    <row r="220" s="2" customFormat="1" ht="16.5" customHeight="1">
      <c r="A220" s="37"/>
      <c r="B220" s="38"/>
      <c r="C220" s="230" t="s">
        <v>379</v>
      </c>
      <c r="D220" s="230" t="s">
        <v>233</v>
      </c>
      <c r="E220" s="231" t="s">
        <v>380</v>
      </c>
      <c r="F220" s="232" t="s">
        <v>381</v>
      </c>
      <c r="G220" s="233" t="s">
        <v>241</v>
      </c>
      <c r="H220" s="234">
        <v>26</v>
      </c>
      <c r="I220" s="235"/>
      <c r="J220" s="236">
        <f>ROUND(I220*H220,2)</f>
        <v>0</v>
      </c>
      <c r="K220" s="232" t="s">
        <v>19</v>
      </c>
      <c r="L220" s="237"/>
      <c r="M220" s="238" t="s">
        <v>19</v>
      </c>
      <c r="N220" s="239" t="s">
        <v>40</v>
      </c>
      <c r="O220" s="83"/>
      <c r="P220" s="208">
        <f>O220*H220</f>
        <v>0</v>
      </c>
      <c r="Q220" s="208">
        <v>0.090999999999999998</v>
      </c>
      <c r="R220" s="208">
        <f>Q220*H220</f>
        <v>2.3660000000000001</v>
      </c>
      <c r="S220" s="208">
        <v>0</v>
      </c>
      <c r="T220" s="20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10" t="s">
        <v>297</v>
      </c>
      <c r="AT220" s="210" t="s">
        <v>233</v>
      </c>
      <c r="AU220" s="210" t="s">
        <v>77</v>
      </c>
      <c r="AY220" s="16" t="s">
        <v>120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75</v>
      </c>
      <c r="BK220" s="211">
        <f>ROUND(I220*H220,2)</f>
        <v>0</v>
      </c>
      <c r="BL220" s="16" t="s">
        <v>267</v>
      </c>
      <c r="BM220" s="210" t="s">
        <v>382</v>
      </c>
    </row>
    <row r="221" s="2" customFormat="1" ht="16.5" customHeight="1">
      <c r="A221" s="37"/>
      <c r="B221" s="38"/>
      <c r="C221" s="199" t="s">
        <v>383</v>
      </c>
      <c r="D221" s="199" t="s">
        <v>122</v>
      </c>
      <c r="E221" s="200" t="s">
        <v>384</v>
      </c>
      <c r="F221" s="201" t="s">
        <v>385</v>
      </c>
      <c r="G221" s="202" t="s">
        <v>241</v>
      </c>
      <c r="H221" s="203">
        <v>27</v>
      </c>
      <c r="I221" s="204"/>
      <c r="J221" s="205">
        <f>ROUND(I221*H221,2)</f>
        <v>0</v>
      </c>
      <c r="K221" s="201" t="s">
        <v>126</v>
      </c>
      <c r="L221" s="43"/>
      <c r="M221" s="206" t="s">
        <v>19</v>
      </c>
      <c r="N221" s="207" t="s">
        <v>40</v>
      </c>
      <c r="O221" s="83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10" t="s">
        <v>267</v>
      </c>
      <c r="AT221" s="210" t="s">
        <v>122</v>
      </c>
      <c r="AU221" s="210" t="s">
        <v>77</v>
      </c>
      <c r="AY221" s="16" t="s">
        <v>120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6" t="s">
        <v>75</v>
      </c>
      <c r="BK221" s="211">
        <f>ROUND(I221*H221,2)</f>
        <v>0</v>
      </c>
      <c r="BL221" s="16" t="s">
        <v>267</v>
      </c>
      <c r="BM221" s="210" t="s">
        <v>386</v>
      </c>
    </row>
    <row r="222" s="2" customFormat="1">
      <c r="A222" s="37"/>
      <c r="B222" s="38"/>
      <c r="C222" s="39"/>
      <c r="D222" s="212" t="s">
        <v>129</v>
      </c>
      <c r="E222" s="39"/>
      <c r="F222" s="213" t="s">
        <v>387</v>
      </c>
      <c r="G222" s="39"/>
      <c r="H222" s="39"/>
      <c r="I222" s="214"/>
      <c r="J222" s="39"/>
      <c r="K222" s="39"/>
      <c r="L222" s="43"/>
      <c r="M222" s="215"/>
      <c r="N222" s="216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129</v>
      </c>
      <c r="AU222" s="16" t="s">
        <v>77</v>
      </c>
    </row>
    <row r="223" s="2" customFormat="1" ht="16.5" customHeight="1">
      <c r="A223" s="37"/>
      <c r="B223" s="38"/>
      <c r="C223" s="230" t="s">
        <v>388</v>
      </c>
      <c r="D223" s="230" t="s">
        <v>233</v>
      </c>
      <c r="E223" s="231" t="s">
        <v>389</v>
      </c>
      <c r="F223" s="232" t="s">
        <v>390</v>
      </c>
      <c r="G223" s="233" t="s">
        <v>241</v>
      </c>
      <c r="H223" s="234">
        <v>26</v>
      </c>
      <c r="I223" s="235"/>
      <c r="J223" s="236">
        <f>ROUND(I223*H223,2)</f>
        <v>0</v>
      </c>
      <c r="K223" s="232" t="s">
        <v>19</v>
      </c>
      <c r="L223" s="237"/>
      <c r="M223" s="238" t="s">
        <v>19</v>
      </c>
      <c r="N223" s="239" t="s">
        <v>40</v>
      </c>
      <c r="O223" s="83"/>
      <c r="P223" s="208">
        <f>O223*H223</f>
        <v>0</v>
      </c>
      <c r="Q223" s="208">
        <v>0.014</v>
      </c>
      <c r="R223" s="208">
        <f>Q223*H223</f>
        <v>0.36399999999999999</v>
      </c>
      <c r="S223" s="208">
        <v>0</v>
      </c>
      <c r="T223" s="20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10" t="s">
        <v>297</v>
      </c>
      <c r="AT223" s="210" t="s">
        <v>233</v>
      </c>
      <c r="AU223" s="210" t="s">
        <v>77</v>
      </c>
      <c r="AY223" s="16" t="s">
        <v>120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75</v>
      </c>
      <c r="BK223" s="211">
        <f>ROUND(I223*H223,2)</f>
        <v>0</v>
      </c>
      <c r="BL223" s="16" t="s">
        <v>267</v>
      </c>
      <c r="BM223" s="210" t="s">
        <v>391</v>
      </c>
    </row>
    <row r="224" s="2" customFormat="1" ht="16.5" customHeight="1">
      <c r="A224" s="37"/>
      <c r="B224" s="38"/>
      <c r="C224" s="230" t="s">
        <v>392</v>
      </c>
      <c r="D224" s="230" t="s">
        <v>233</v>
      </c>
      <c r="E224" s="231" t="s">
        <v>393</v>
      </c>
      <c r="F224" s="232" t="s">
        <v>394</v>
      </c>
      <c r="G224" s="233" t="s">
        <v>241</v>
      </c>
      <c r="H224" s="234">
        <v>1</v>
      </c>
      <c r="I224" s="235"/>
      <c r="J224" s="236">
        <f>ROUND(I224*H224,2)</f>
        <v>0</v>
      </c>
      <c r="K224" s="232" t="s">
        <v>19</v>
      </c>
      <c r="L224" s="237"/>
      <c r="M224" s="238" t="s">
        <v>19</v>
      </c>
      <c r="N224" s="239" t="s">
        <v>40</v>
      </c>
      <c r="O224" s="83"/>
      <c r="P224" s="208">
        <f>O224*H224</f>
        <v>0</v>
      </c>
      <c r="Q224" s="208">
        <v>0.0040000000000000001</v>
      </c>
      <c r="R224" s="208">
        <f>Q224*H224</f>
        <v>0.0040000000000000001</v>
      </c>
      <c r="S224" s="208">
        <v>0</v>
      </c>
      <c r="T224" s="20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10" t="s">
        <v>297</v>
      </c>
      <c r="AT224" s="210" t="s">
        <v>233</v>
      </c>
      <c r="AU224" s="210" t="s">
        <v>77</v>
      </c>
      <c r="AY224" s="16" t="s">
        <v>120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75</v>
      </c>
      <c r="BK224" s="211">
        <f>ROUND(I224*H224,2)</f>
        <v>0</v>
      </c>
      <c r="BL224" s="16" t="s">
        <v>267</v>
      </c>
      <c r="BM224" s="210" t="s">
        <v>395</v>
      </c>
    </row>
    <row r="225" s="2" customFormat="1" ht="16.5" customHeight="1">
      <c r="A225" s="37"/>
      <c r="B225" s="38"/>
      <c r="C225" s="199" t="s">
        <v>396</v>
      </c>
      <c r="D225" s="199" t="s">
        <v>122</v>
      </c>
      <c r="E225" s="200" t="s">
        <v>397</v>
      </c>
      <c r="F225" s="201" t="s">
        <v>398</v>
      </c>
      <c r="G225" s="202" t="s">
        <v>241</v>
      </c>
      <c r="H225" s="203">
        <v>27</v>
      </c>
      <c r="I225" s="204"/>
      <c r="J225" s="205">
        <f>ROUND(I225*H225,2)</f>
        <v>0</v>
      </c>
      <c r="K225" s="201" t="s">
        <v>126</v>
      </c>
      <c r="L225" s="43"/>
      <c r="M225" s="206" t="s">
        <v>19</v>
      </c>
      <c r="N225" s="207" t="s">
        <v>40</v>
      </c>
      <c r="O225" s="83"/>
      <c r="P225" s="208">
        <f>O225*H225</f>
        <v>0</v>
      </c>
      <c r="Q225" s="208">
        <v>0</v>
      </c>
      <c r="R225" s="208">
        <f>Q225*H225</f>
        <v>0</v>
      </c>
      <c r="S225" s="208">
        <v>0</v>
      </c>
      <c r="T225" s="20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10" t="s">
        <v>267</v>
      </c>
      <c r="AT225" s="210" t="s">
        <v>122</v>
      </c>
      <c r="AU225" s="210" t="s">
        <v>77</v>
      </c>
      <c r="AY225" s="16" t="s">
        <v>120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6" t="s">
        <v>75</v>
      </c>
      <c r="BK225" s="211">
        <f>ROUND(I225*H225,2)</f>
        <v>0</v>
      </c>
      <c r="BL225" s="16" t="s">
        <v>267</v>
      </c>
      <c r="BM225" s="210" t="s">
        <v>399</v>
      </c>
    </row>
    <row r="226" s="2" customFormat="1">
      <c r="A226" s="37"/>
      <c r="B226" s="38"/>
      <c r="C226" s="39"/>
      <c r="D226" s="212" t="s">
        <v>129</v>
      </c>
      <c r="E226" s="39"/>
      <c r="F226" s="213" t="s">
        <v>400</v>
      </c>
      <c r="G226" s="39"/>
      <c r="H226" s="39"/>
      <c r="I226" s="214"/>
      <c r="J226" s="39"/>
      <c r="K226" s="39"/>
      <c r="L226" s="43"/>
      <c r="M226" s="215"/>
      <c r="N226" s="216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129</v>
      </c>
      <c r="AU226" s="16" t="s">
        <v>77</v>
      </c>
    </row>
    <row r="227" s="13" customFormat="1">
      <c r="A227" s="13"/>
      <c r="B227" s="217"/>
      <c r="C227" s="218"/>
      <c r="D227" s="219" t="s">
        <v>131</v>
      </c>
      <c r="E227" s="220" t="s">
        <v>19</v>
      </c>
      <c r="F227" s="221" t="s">
        <v>401</v>
      </c>
      <c r="G227" s="218"/>
      <c r="H227" s="222">
        <v>27</v>
      </c>
      <c r="I227" s="223"/>
      <c r="J227" s="218"/>
      <c r="K227" s="218"/>
      <c r="L227" s="224"/>
      <c r="M227" s="225"/>
      <c r="N227" s="226"/>
      <c r="O227" s="226"/>
      <c r="P227" s="226"/>
      <c r="Q227" s="226"/>
      <c r="R227" s="226"/>
      <c r="S227" s="226"/>
      <c r="T227" s="22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8" t="s">
        <v>131</v>
      </c>
      <c r="AU227" s="228" t="s">
        <v>77</v>
      </c>
      <c r="AV227" s="13" t="s">
        <v>77</v>
      </c>
      <c r="AW227" s="13" t="s">
        <v>31</v>
      </c>
      <c r="AX227" s="13" t="s">
        <v>75</v>
      </c>
      <c r="AY227" s="228" t="s">
        <v>120</v>
      </c>
    </row>
    <row r="228" s="2" customFormat="1" ht="16.5" customHeight="1">
      <c r="A228" s="37"/>
      <c r="B228" s="38"/>
      <c r="C228" s="230" t="s">
        <v>402</v>
      </c>
      <c r="D228" s="230" t="s">
        <v>233</v>
      </c>
      <c r="E228" s="231" t="s">
        <v>403</v>
      </c>
      <c r="F228" s="232" t="s">
        <v>404</v>
      </c>
      <c r="G228" s="233" t="s">
        <v>296</v>
      </c>
      <c r="H228" s="234">
        <v>27</v>
      </c>
      <c r="I228" s="235"/>
      <c r="J228" s="236">
        <f>ROUND(I228*H228,2)</f>
        <v>0</v>
      </c>
      <c r="K228" s="232" t="s">
        <v>19</v>
      </c>
      <c r="L228" s="237"/>
      <c r="M228" s="238" t="s">
        <v>19</v>
      </c>
      <c r="N228" s="239" t="s">
        <v>40</v>
      </c>
      <c r="O228" s="83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10" t="s">
        <v>297</v>
      </c>
      <c r="AT228" s="210" t="s">
        <v>233</v>
      </c>
      <c r="AU228" s="210" t="s">
        <v>77</v>
      </c>
      <c r="AY228" s="16" t="s">
        <v>120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75</v>
      </c>
      <c r="BK228" s="211">
        <f>ROUND(I228*H228,2)</f>
        <v>0</v>
      </c>
      <c r="BL228" s="16" t="s">
        <v>267</v>
      </c>
      <c r="BM228" s="210" t="s">
        <v>405</v>
      </c>
    </row>
    <row r="229" s="2" customFormat="1" ht="24.15" customHeight="1">
      <c r="A229" s="37"/>
      <c r="B229" s="38"/>
      <c r="C229" s="199" t="s">
        <v>406</v>
      </c>
      <c r="D229" s="199" t="s">
        <v>122</v>
      </c>
      <c r="E229" s="200" t="s">
        <v>407</v>
      </c>
      <c r="F229" s="201" t="s">
        <v>408</v>
      </c>
      <c r="G229" s="202" t="s">
        <v>175</v>
      </c>
      <c r="H229" s="203">
        <v>1350</v>
      </c>
      <c r="I229" s="204"/>
      <c r="J229" s="205">
        <f>ROUND(I229*H229,2)</f>
        <v>0</v>
      </c>
      <c r="K229" s="201" t="s">
        <v>126</v>
      </c>
      <c r="L229" s="43"/>
      <c r="M229" s="206" t="s">
        <v>19</v>
      </c>
      <c r="N229" s="207" t="s">
        <v>40</v>
      </c>
      <c r="O229" s="83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10" t="s">
        <v>267</v>
      </c>
      <c r="AT229" s="210" t="s">
        <v>122</v>
      </c>
      <c r="AU229" s="210" t="s">
        <v>77</v>
      </c>
      <c r="AY229" s="16" t="s">
        <v>120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75</v>
      </c>
      <c r="BK229" s="211">
        <f>ROUND(I229*H229,2)</f>
        <v>0</v>
      </c>
      <c r="BL229" s="16" t="s">
        <v>267</v>
      </c>
      <c r="BM229" s="210" t="s">
        <v>409</v>
      </c>
    </row>
    <row r="230" s="2" customFormat="1">
      <c r="A230" s="37"/>
      <c r="B230" s="38"/>
      <c r="C230" s="39"/>
      <c r="D230" s="212" t="s">
        <v>129</v>
      </c>
      <c r="E230" s="39"/>
      <c r="F230" s="213" t="s">
        <v>410</v>
      </c>
      <c r="G230" s="39"/>
      <c r="H230" s="39"/>
      <c r="I230" s="214"/>
      <c r="J230" s="39"/>
      <c r="K230" s="39"/>
      <c r="L230" s="43"/>
      <c r="M230" s="215"/>
      <c r="N230" s="216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129</v>
      </c>
      <c r="AU230" s="16" t="s">
        <v>77</v>
      </c>
    </row>
    <row r="231" s="13" customFormat="1">
      <c r="A231" s="13"/>
      <c r="B231" s="217"/>
      <c r="C231" s="218"/>
      <c r="D231" s="219" t="s">
        <v>131</v>
      </c>
      <c r="E231" s="220" t="s">
        <v>19</v>
      </c>
      <c r="F231" s="221" t="s">
        <v>411</v>
      </c>
      <c r="G231" s="218"/>
      <c r="H231" s="222">
        <v>1350</v>
      </c>
      <c r="I231" s="223"/>
      <c r="J231" s="218"/>
      <c r="K231" s="218"/>
      <c r="L231" s="224"/>
      <c r="M231" s="225"/>
      <c r="N231" s="226"/>
      <c r="O231" s="226"/>
      <c r="P231" s="226"/>
      <c r="Q231" s="226"/>
      <c r="R231" s="226"/>
      <c r="S231" s="226"/>
      <c r="T231" s="22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8" t="s">
        <v>131</v>
      </c>
      <c r="AU231" s="228" t="s">
        <v>77</v>
      </c>
      <c r="AV231" s="13" t="s">
        <v>77</v>
      </c>
      <c r="AW231" s="13" t="s">
        <v>31</v>
      </c>
      <c r="AX231" s="13" t="s">
        <v>75</v>
      </c>
      <c r="AY231" s="228" t="s">
        <v>120</v>
      </c>
    </row>
    <row r="232" s="2" customFormat="1" ht="16.5" customHeight="1">
      <c r="A232" s="37"/>
      <c r="B232" s="38"/>
      <c r="C232" s="230" t="s">
        <v>412</v>
      </c>
      <c r="D232" s="230" t="s">
        <v>233</v>
      </c>
      <c r="E232" s="231" t="s">
        <v>413</v>
      </c>
      <c r="F232" s="232" t="s">
        <v>414</v>
      </c>
      <c r="G232" s="233" t="s">
        <v>415</v>
      </c>
      <c r="H232" s="234">
        <v>877.5</v>
      </c>
      <c r="I232" s="235"/>
      <c r="J232" s="236">
        <f>ROUND(I232*H232,2)</f>
        <v>0</v>
      </c>
      <c r="K232" s="232" t="s">
        <v>126</v>
      </c>
      <c r="L232" s="237"/>
      <c r="M232" s="238" t="s">
        <v>19</v>
      </c>
      <c r="N232" s="239" t="s">
        <v>40</v>
      </c>
      <c r="O232" s="83"/>
      <c r="P232" s="208">
        <f>O232*H232</f>
        <v>0</v>
      </c>
      <c r="Q232" s="208">
        <v>0.001</v>
      </c>
      <c r="R232" s="208">
        <f>Q232*H232</f>
        <v>0.87750000000000006</v>
      </c>
      <c r="S232" s="208">
        <v>0</v>
      </c>
      <c r="T232" s="20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10" t="s">
        <v>297</v>
      </c>
      <c r="AT232" s="210" t="s">
        <v>233</v>
      </c>
      <c r="AU232" s="210" t="s">
        <v>77</v>
      </c>
      <c r="AY232" s="16" t="s">
        <v>120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75</v>
      </c>
      <c r="BK232" s="211">
        <f>ROUND(I232*H232,2)</f>
        <v>0</v>
      </c>
      <c r="BL232" s="16" t="s">
        <v>267</v>
      </c>
      <c r="BM232" s="210" t="s">
        <v>416</v>
      </c>
    </row>
    <row r="233" s="13" customFormat="1">
      <c r="A233" s="13"/>
      <c r="B233" s="217"/>
      <c r="C233" s="218"/>
      <c r="D233" s="219" t="s">
        <v>131</v>
      </c>
      <c r="E233" s="218"/>
      <c r="F233" s="221" t="s">
        <v>417</v>
      </c>
      <c r="G233" s="218"/>
      <c r="H233" s="222">
        <v>877.5</v>
      </c>
      <c r="I233" s="223"/>
      <c r="J233" s="218"/>
      <c r="K233" s="218"/>
      <c r="L233" s="224"/>
      <c r="M233" s="225"/>
      <c r="N233" s="226"/>
      <c r="O233" s="226"/>
      <c r="P233" s="226"/>
      <c r="Q233" s="226"/>
      <c r="R233" s="226"/>
      <c r="S233" s="226"/>
      <c r="T233" s="22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8" t="s">
        <v>131</v>
      </c>
      <c r="AU233" s="228" t="s">
        <v>77</v>
      </c>
      <c r="AV233" s="13" t="s">
        <v>77</v>
      </c>
      <c r="AW233" s="13" t="s">
        <v>4</v>
      </c>
      <c r="AX233" s="13" t="s">
        <v>75</v>
      </c>
      <c r="AY233" s="228" t="s">
        <v>120</v>
      </c>
    </row>
    <row r="234" s="2" customFormat="1" ht="16.5" customHeight="1">
      <c r="A234" s="37"/>
      <c r="B234" s="38"/>
      <c r="C234" s="199" t="s">
        <v>418</v>
      </c>
      <c r="D234" s="199" t="s">
        <v>122</v>
      </c>
      <c r="E234" s="200" t="s">
        <v>419</v>
      </c>
      <c r="F234" s="201" t="s">
        <v>420</v>
      </c>
      <c r="G234" s="202" t="s">
        <v>241</v>
      </c>
      <c r="H234" s="203">
        <v>89</v>
      </c>
      <c r="I234" s="204"/>
      <c r="J234" s="205">
        <f>ROUND(I234*H234,2)</f>
        <v>0</v>
      </c>
      <c r="K234" s="201" t="s">
        <v>126</v>
      </c>
      <c r="L234" s="43"/>
      <c r="M234" s="206" t="s">
        <v>19</v>
      </c>
      <c r="N234" s="207" t="s">
        <v>40</v>
      </c>
      <c r="O234" s="83"/>
      <c r="P234" s="208">
        <f>O234*H234</f>
        <v>0</v>
      </c>
      <c r="Q234" s="208">
        <v>0</v>
      </c>
      <c r="R234" s="208">
        <f>Q234*H234</f>
        <v>0</v>
      </c>
      <c r="S234" s="208">
        <v>0</v>
      </c>
      <c r="T234" s="20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10" t="s">
        <v>267</v>
      </c>
      <c r="AT234" s="210" t="s">
        <v>122</v>
      </c>
      <c r="AU234" s="210" t="s">
        <v>77</v>
      </c>
      <c r="AY234" s="16" t="s">
        <v>120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6" t="s">
        <v>75</v>
      </c>
      <c r="BK234" s="211">
        <f>ROUND(I234*H234,2)</f>
        <v>0</v>
      </c>
      <c r="BL234" s="16" t="s">
        <v>267</v>
      </c>
      <c r="BM234" s="210" t="s">
        <v>421</v>
      </c>
    </row>
    <row r="235" s="2" customFormat="1">
      <c r="A235" s="37"/>
      <c r="B235" s="38"/>
      <c r="C235" s="39"/>
      <c r="D235" s="212" t="s">
        <v>129</v>
      </c>
      <c r="E235" s="39"/>
      <c r="F235" s="213" t="s">
        <v>422</v>
      </c>
      <c r="G235" s="39"/>
      <c r="H235" s="39"/>
      <c r="I235" s="214"/>
      <c r="J235" s="39"/>
      <c r="K235" s="39"/>
      <c r="L235" s="43"/>
      <c r="M235" s="215"/>
      <c r="N235" s="216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129</v>
      </c>
      <c r="AU235" s="16" t="s">
        <v>77</v>
      </c>
    </row>
    <row r="236" s="13" customFormat="1">
      <c r="A236" s="13"/>
      <c r="B236" s="217"/>
      <c r="C236" s="218"/>
      <c r="D236" s="219" t="s">
        <v>131</v>
      </c>
      <c r="E236" s="220" t="s">
        <v>19</v>
      </c>
      <c r="F236" s="221" t="s">
        <v>423</v>
      </c>
      <c r="G236" s="218"/>
      <c r="H236" s="222">
        <v>89</v>
      </c>
      <c r="I236" s="223"/>
      <c r="J236" s="218"/>
      <c r="K236" s="218"/>
      <c r="L236" s="224"/>
      <c r="M236" s="225"/>
      <c r="N236" s="226"/>
      <c r="O236" s="226"/>
      <c r="P236" s="226"/>
      <c r="Q236" s="226"/>
      <c r="R236" s="226"/>
      <c r="S236" s="226"/>
      <c r="T236" s="22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8" t="s">
        <v>131</v>
      </c>
      <c r="AU236" s="228" t="s">
        <v>77</v>
      </c>
      <c r="AV236" s="13" t="s">
        <v>77</v>
      </c>
      <c r="AW236" s="13" t="s">
        <v>31</v>
      </c>
      <c r="AX236" s="13" t="s">
        <v>75</v>
      </c>
      <c r="AY236" s="228" t="s">
        <v>120</v>
      </c>
    </row>
    <row r="237" s="2" customFormat="1" ht="16.5" customHeight="1">
      <c r="A237" s="37"/>
      <c r="B237" s="38"/>
      <c r="C237" s="230" t="s">
        <v>424</v>
      </c>
      <c r="D237" s="230" t="s">
        <v>233</v>
      </c>
      <c r="E237" s="231" t="s">
        <v>425</v>
      </c>
      <c r="F237" s="232" t="s">
        <v>426</v>
      </c>
      <c r="G237" s="233" t="s">
        <v>241</v>
      </c>
      <c r="H237" s="234">
        <v>89</v>
      </c>
      <c r="I237" s="235"/>
      <c r="J237" s="236">
        <f>ROUND(I237*H237,2)</f>
        <v>0</v>
      </c>
      <c r="K237" s="232" t="s">
        <v>126</v>
      </c>
      <c r="L237" s="237"/>
      <c r="M237" s="238" t="s">
        <v>19</v>
      </c>
      <c r="N237" s="239" t="s">
        <v>40</v>
      </c>
      <c r="O237" s="83"/>
      <c r="P237" s="208">
        <f>O237*H237</f>
        <v>0</v>
      </c>
      <c r="Q237" s="208">
        <v>0.00012999999999999999</v>
      </c>
      <c r="R237" s="208">
        <f>Q237*H237</f>
        <v>0.011569999999999999</v>
      </c>
      <c r="S237" s="208">
        <v>0</v>
      </c>
      <c r="T237" s="20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10" t="s">
        <v>297</v>
      </c>
      <c r="AT237" s="210" t="s">
        <v>233</v>
      </c>
      <c r="AU237" s="210" t="s">
        <v>77</v>
      </c>
      <c r="AY237" s="16" t="s">
        <v>120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6" t="s">
        <v>75</v>
      </c>
      <c r="BK237" s="211">
        <f>ROUND(I237*H237,2)</f>
        <v>0</v>
      </c>
      <c r="BL237" s="16" t="s">
        <v>267</v>
      </c>
      <c r="BM237" s="210" t="s">
        <v>427</v>
      </c>
    </row>
    <row r="238" s="2" customFormat="1" ht="24.15" customHeight="1">
      <c r="A238" s="37"/>
      <c r="B238" s="38"/>
      <c r="C238" s="199" t="s">
        <v>428</v>
      </c>
      <c r="D238" s="199" t="s">
        <v>122</v>
      </c>
      <c r="E238" s="200" t="s">
        <v>429</v>
      </c>
      <c r="F238" s="201" t="s">
        <v>430</v>
      </c>
      <c r="G238" s="202" t="s">
        <v>241</v>
      </c>
      <c r="H238" s="203">
        <v>1</v>
      </c>
      <c r="I238" s="204"/>
      <c r="J238" s="205">
        <f>ROUND(I238*H238,2)</f>
        <v>0</v>
      </c>
      <c r="K238" s="201" t="s">
        <v>126</v>
      </c>
      <c r="L238" s="43"/>
      <c r="M238" s="206" t="s">
        <v>19</v>
      </c>
      <c r="N238" s="207" t="s">
        <v>40</v>
      </c>
      <c r="O238" s="83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10" t="s">
        <v>267</v>
      </c>
      <c r="AT238" s="210" t="s">
        <v>122</v>
      </c>
      <c r="AU238" s="210" t="s">
        <v>77</v>
      </c>
      <c r="AY238" s="16" t="s">
        <v>120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6" t="s">
        <v>75</v>
      </c>
      <c r="BK238" s="211">
        <f>ROUND(I238*H238,2)</f>
        <v>0</v>
      </c>
      <c r="BL238" s="16" t="s">
        <v>267</v>
      </c>
      <c r="BM238" s="210" t="s">
        <v>431</v>
      </c>
    </row>
    <row r="239" s="2" customFormat="1">
      <c r="A239" s="37"/>
      <c r="B239" s="38"/>
      <c r="C239" s="39"/>
      <c r="D239" s="212" t="s">
        <v>129</v>
      </c>
      <c r="E239" s="39"/>
      <c r="F239" s="213" t="s">
        <v>432</v>
      </c>
      <c r="G239" s="39"/>
      <c r="H239" s="39"/>
      <c r="I239" s="214"/>
      <c r="J239" s="39"/>
      <c r="K239" s="39"/>
      <c r="L239" s="43"/>
      <c r="M239" s="215"/>
      <c r="N239" s="216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129</v>
      </c>
      <c r="AU239" s="16" t="s">
        <v>77</v>
      </c>
    </row>
    <row r="240" s="2" customFormat="1" ht="16.5" customHeight="1">
      <c r="A240" s="37"/>
      <c r="B240" s="38"/>
      <c r="C240" s="199" t="s">
        <v>433</v>
      </c>
      <c r="D240" s="199" t="s">
        <v>122</v>
      </c>
      <c r="E240" s="200" t="s">
        <v>434</v>
      </c>
      <c r="F240" s="201" t="s">
        <v>435</v>
      </c>
      <c r="G240" s="202" t="s">
        <v>436</v>
      </c>
      <c r="H240" s="203">
        <v>1</v>
      </c>
      <c r="I240" s="204"/>
      <c r="J240" s="205">
        <f>ROUND(I240*H240,2)</f>
        <v>0</v>
      </c>
      <c r="K240" s="201" t="s">
        <v>126</v>
      </c>
      <c r="L240" s="43"/>
      <c r="M240" s="206" t="s">
        <v>19</v>
      </c>
      <c r="N240" s="207" t="s">
        <v>40</v>
      </c>
      <c r="O240" s="83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10" t="s">
        <v>267</v>
      </c>
      <c r="AT240" s="210" t="s">
        <v>122</v>
      </c>
      <c r="AU240" s="210" t="s">
        <v>77</v>
      </c>
      <c r="AY240" s="16" t="s">
        <v>120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6" t="s">
        <v>75</v>
      </c>
      <c r="BK240" s="211">
        <f>ROUND(I240*H240,2)</f>
        <v>0</v>
      </c>
      <c r="BL240" s="16" t="s">
        <v>267</v>
      </c>
      <c r="BM240" s="210" t="s">
        <v>437</v>
      </c>
    </row>
    <row r="241" s="2" customFormat="1">
      <c r="A241" s="37"/>
      <c r="B241" s="38"/>
      <c r="C241" s="39"/>
      <c r="D241" s="212" t="s">
        <v>129</v>
      </c>
      <c r="E241" s="39"/>
      <c r="F241" s="213" t="s">
        <v>438</v>
      </c>
      <c r="G241" s="39"/>
      <c r="H241" s="39"/>
      <c r="I241" s="214"/>
      <c r="J241" s="39"/>
      <c r="K241" s="39"/>
      <c r="L241" s="43"/>
      <c r="M241" s="215"/>
      <c r="N241" s="216"/>
      <c r="O241" s="83"/>
      <c r="P241" s="83"/>
      <c r="Q241" s="83"/>
      <c r="R241" s="83"/>
      <c r="S241" s="83"/>
      <c r="T241" s="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129</v>
      </c>
      <c r="AU241" s="16" t="s">
        <v>77</v>
      </c>
    </row>
    <row r="242" s="2" customFormat="1" ht="24.15" customHeight="1">
      <c r="A242" s="37"/>
      <c r="B242" s="38"/>
      <c r="C242" s="199" t="s">
        <v>439</v>
      </c>
      <c r="D242" s="199" t="s">
        <v>122</v>
      </c>
      <c r="E242" s="200" t="s">
        <v>440</v>
      </c>
      <c r="F242" s="201" t="s">
        <v>441</v>
      </c>
      <c r="G242" s="202" t="s">
        <v>241</v>
      </c>
      <c r="H242" s="203">
        <v>27</v>
      </c>
      <c r="I242" s="204"/>
      <c r="J242" s="205">
        <f>ROUND(I242*H242,2)</f>
        <v>0</v>
      </c>
      <c r="K242" s="201" t="s">
        <v>126</v>
      </c>
      <c r="L242" s="43"/>
      <c r="M242" s="206" t="s">
        <v>19</v>
      </c>
      <c r="N242" s="207" t="s">
        <v>40</v>
      </c>
      <c r="O242" s="83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10" t="s">
        <v>267</v>
      </c>
      <c r="AT242" s="210" t="s">
        <v>122</v>
      </c>
      <c r="AU242" s="210" t="s">
        <v>77</v>
      </c>
      <c r="AY242" s="16" t="s">
        <v>120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75</v>
      </c>
      <c r="BK242" s="211">
        <f>ROUND(I242*H242,2)</f>
        <v>0</v>
      </c>
      <c r="BL242" s="16" t="s">
        <v>267</v>
      </c>
      <c r="BM242" s="210" t="s">
        <v>442</v>
      </c>
    </row>
    <row r="243" s="2" customFormat="1">
      <c r="A243" s="37"/>
      <c r="B243" s="38"/>
      <c r="C243" s="39"/>
      <c r="D243" s="212" t="s">
        <v>129</v>
      </c>
      <c r="E243" s="39"/>
      <c r="F243" s="213" t="s">
        <v>443</v>
      </c>
      <c r="G243" s="39"/>
      <c r="H243" s="39"/>
      <c r="I243" s="214"/>
      <c r="J243" s="39"/>
      <c r="K243" s="39"/>
      <c r="L243" s="43"/>
      <c r="M243" s="215"/>
      <c r="N243" s="216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129</v>
      </c>
      <c r="AU243" s="16" t="s">
        <v>77</v>
      </c>
    </row>
    <row r="244" s="2" customFormat="1" ht="16.5" customHeight="1">
      <c r="A244" s="37"/>
      <c r="B244" s="38"/>
      <c r="C244" s="230" t="s">
        <v>444</v>
      </c>
      <c r="D244" s="230" t="s">
        <v>233</v>
      </c>
      <c r="E244" s="231" t="s">
        <v>445</v>
      </c>
      <c r="F244" s="232" t="s">
        <v>446</v>
      </c>
      <c r="G244" s="233" t="s">
        <v>241</v>
      </c>
      <c r="H244" s="234">
        <v>27</v>
      </c>
      <c r="I244" s="235"/>
      <c r="J244" s="236">
        <f>ROUND(I244*H244,2)</f>
        <v>0</v>
      </c>
      <c r="K244" s="232" t="s">
        <v>126</v>
      </c>
      <c r="L244" s="237"/>
      <c r="M244" s="238" t="s">
        <v>19</v>
      </c>
      <c r="N244" s="239" t="s">
        <v>40</v>
      </c>
      <c r="O244" s="83"/>
      <c r="P244" s="208">
        <f>O244*H244</f>
        <v>0</v>
      </c>
      <c r="Q244" s="208">
        <v>3.0000000000000001E-05</v>
      </c>
      <c r="R244" s="208">
        <f>Q244*H244</f>
        <v>0.00081000000000000006</v>
      </c>
      <c r="S244" s="208">
        <v>0</v>
      </c>
      <c r="T244" s="20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10" t="s">
        <v>297</v>
      </c>
      <c r="AT244" s="210" t="s">
        <v>233</v>
      </c>
      <c r="AU244" s="210" t="s">
        <v>77</v>
      </c>
      <c r="AY244" s="16" t="s">
        <v>120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6" t="s">
        <v>75</v>
      </c>
      <c r="BK244" s="211">
        <f>ROUND(I244*H244,2)</f>
        <v>0</v>
      </c>
      <c r="BL244" s="16" t="s">
        <v>267</v>
      </c>
      <c r="BM244" s="210" t="s">
        <v>447</v>
      </c>
    </row>
    <row r="245" s="2" customFormat="1" ht="16.5" customHeight="1">
      <c r="A245" s="37"/>
      <c r="B245" s="38"/>
      <c r="C245" s="230" t="s">
        <v>448</v>
      </c>
      <c r="D245" s="230" t="s">
        <v>233</v>
      </c>
      <c r="E245" s="231" t="s">
        <v>449</v>
      </c>
      <c r="F245" s="232" t="s">
        <v>450</v>
      </c>
      <c r="G245" s="233" t="s">
        <v>241</v>
      </c>
      <c r="H245" s="234">
        <v>27</v>
      </c>
      <c r="I245" s="235"/>
      <c r="J245" s="236">
        <f>ROUND(I245*H245,2)</f>
        <v>0</v>
      </c>
      <c r="K245" s="232" t="s">
        <v>126</v>
      </c>
      <c r="L245" s="237"/>
      <c r="M245" s="238" t="s">
        <v>19</v>
      </c>
      <c r="N245" s="239" t="s">
        <v>40</v>
      </c>
      <c r="O245" s="83"/>
      <c r="P245" s="208">
        <f>O245*H245</f>
        <v>0</v>
      </c>
      <c r="Q245" s="208">
        <v>3.0000000000000001E-05</v>
      </c>
      <c r="R245" s="208">
        <f>Q245*H245</f>
        <v>0.00081000000000000006</v>
      </c>
      <c r="S245" s="208">
        <v>0</v>
      </c>
      <c r="T245" s="20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10" t="s">
        <v>297</v>
      </c>
      <c r="AT245" s="210" t="s">
        <v>233</v>
      </c>
      <c r="AU245" s="210" t="s">
        <v>77</v>
      </c>
      <c r="AY245" s="16" t="s">
        <v>120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6" t="s">
        <v>75</v>
      </c>
      <c r="BK245" s="211">
        <f>ROUND(I245*H245,2)</f>
        <v>0</v>
      </c>
      <c r="BL245" s="16" t="s">
        <v>267</v>
      </c>
      <c r="BM245" s="210" t="s">
        <v>451</v>
      </c>
    </row>
    <row r="246" s="2" customFormat="1" ht="16.5" customHeight="1">
      <c r="A246" s="37"/>
      <c r="B246" s="38"/>
      <c r="C246" s="230" t="s">
        <v>452</v>
      </c>
      <c r="D246" s="230" t="s">
        <v>233</v>
      </c>
      <c r="E246" s="231" t="s">
        <v>453</v>
      </c>
      <c r="F246" s="232" t="s">
        <v>454</v>
      </c>
      <c r="G246" s="233" t="s">
        <v>241</v>
      </c>
      <c r="H246" s="234">
        <v>27</v>
      </c>
      <c r="I246" s="235"/>
      <c r="J246" s="236">
        <f>ROUND(I246*H246,2)</f>
        <v>0</v>
      </c>
      <c r="K246" s="232" t="s">
        <v>126</v>
      </c>
      <c r="L246" s="237"/>
      <c r="M246" s="238" t="s">
        <v>19</v>
      </c>
      <c r="N246" s="239" t="s">
        <v>40</v>
      </c>
      <c r="O246" s="83"/>
      <c r="P246" s="208">
        <f>O246*H246</f>
        <v>0</v>
      </c>
      <c r="Q246" s="208">
        <v>2.0000000000000002E-05</v>
      </c>
      <c r="R246" s="208">
        <f>Q246*H246</f>
        <v>0.00054000000000000001</v>
      </c>
      <c r="S246" s="208">
        <v>0</v>
      </c>
      <c r="T246" s="20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10" t="s">
        <v>297</v>
      </c>
      <c r="AT246" s="210" t="s">
        <v>233</v>
      </c>
      <c r="AU246" s="210" t="s">
        <v>77</v>
      </c>
      <c r="AY246" s="16" t="s">
        <v>120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6" t="s">
        <v>75</v>
      </c>
      <c r="BK246" s="211">
        <f>ROUND(I246*H246,2)</f>
        <v>0</v>
      </c>
      <c r="BL246" s="16" t="s">
        <v>267</v>
      </c>
      <c r="BM246" s="210" t="s">
        <v>455</v>
      </c>
    </row>
    <row r="247" s="2" customFormat="1" ht="24.15" customHeight="1">
      <c r="A247" s="37"/>
      <c r="B247" s="38"/>
      <c r="C247" s="199" t="s">
        <v>456</v>
      </c>
      <c r="D247" s="199" t="s">
        <v>122</v>
      </c>
      <c r="E247" s="200" t="s">
        <v>457</v>
      </c>
      <c r="F247" s="201" t="s">
        <v>458</v>
      </c>
      <c r="G247" s="202" t="s">
        <v>175</v>
      </c>
      <c r="H247" s="203">
        <v>13.5</v>
      </c>
      <c r="I247" s="204"/>
      <c r="J247" s="205">
        <f>ROUND(I247*H247,2)</f>
        <v>0</v>
      </c>
      <c r="K247" s="201" t="s">
        <v>126</v>
      </c>
      <c r="L247" s="43"/>
      <c r="M247" s="206" t="s">
        <v>19</v>
      </c>
      <c r="N247" s="207" t="s">
        <v>40</v>
      </c>
      <c r="O247" s="83"/>
      <c r="P247" s="208">
        <f>O247*H247</f>
        <v>0</v>
      </c>
      <c r="Q247" s="208">
        <v>0</v>
      </c>
      <c r="R247" s="208">
        <f>Q247*H247</f>
        <v>0</v>
      </c>
      <c r="S247" s="208">
        <v>0</v>
      </c>
      <c r="T247" s="20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10" t="s">
        <v>267</v>
      </c>
      <c r="AT247" s="210" t="s">
        <v>122</v>
      </c>
      <c r="AU247" s="210" t="s">
        <v>77</v>
      </c>
      <c r="AY247" s="16" t="s">
        <v>120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6" t="s">
        <v>75</v>
      </c>
      <c r="BK247" s="211">
        <f>ROUND(I247*H247,2)</f>
        <v>0</v>
      </c>
      <c r="BL247" s="16" t="s">
        <v>267</v>
      </c>
      <c r="BM247" s="210" t="s">
        <v>459</v>
      </c>
    </row>
    <row r="248" s="2" customFormat="1">
      <c r="A248" s="37"/>
      <c r="B248" s="38"/>
      <c r="C248" s="39"/>
      <c r="D248" s="212" t="s">
        <v>129</v>
      </c>
      <c r="E248" s="39"/>
      <c r="F248" s="213" t="s">
        <v>460</v>
      </c>
      <c r="G248" s="39"/>
      <c r="H248" s="39"/>
      <c r="I248" s="214"/>
      <c r="J248" s="39"/>
      <c r="K248" s="39"/>
      <c r="L248" s="43"/>
      <c r="M248" s="215"/>
      <c r="N248" s="216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129</v>
      </c>
      <c r="AU248" s="16" t="s">
        <v>77</v>
      </c>
    </row>
    <row r="249" s="13" customFormat="1">
      <c r="A249" s="13"/>
      <c r="B249" s="217"/>
      <c r="C249" s="218"/>
      <c r="D249" s="219" t="s">
        <v>131</v>
      </c>
      <c r="E249" s="220" t="s">
        <v>19</v>
      </c>
      <c r="F249" s="221" t="s">
        <v>461</v>
      </c>
      <c r="G249" s="218"/>
      <c r="H249" s="222">
        <v>13.5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131</v>
      </c>
      <c r="AU249" s="228" t="s">
        <v>77</v>
      </c>
      <c r="AV249" s="13" t="s">
        <v>77</v>
      </c>
      <c r="AW249" s="13" t="s">
        <v>31</v>
      </c>
      <c r="AX249" s="13" t="s">
        <v>75</v>
      </c>
      <c r="AY249" s="228" t="s">
        <v>120</v>
      </c>
    </row>
    <row r="250" s="2" customFormat="1" ht="16.5" customHeight="1">
      <c r="A250" s="37"/>
      <c r="B250" s="38"/>
      <c r="C250" s="230" t="s">
        <v>462</v>
      </c>
      <c r="D250" s="230" t="s">
        <v>233</v>
      </c>
      <c r="E250" s="231" t="s">
        <v>463</v>
      </c>
      <c r="F250" s="232" t="s">
        <v>464</v>
      </c>
      <c r="G250" s="233" t="s">
        <v>175</v>
      </c>
      <c r="H250" s="234">
        <v>13.5</v>
      </c>
      <c r="I250" s="235"/>
      <c r="J250" s="236">
        <f>ROUND(I250*H250,2)</f>
        <v>0</v>
      </c>
      <c r="K250" s="232" t="s">
        <v>19</v>
      </c>
      <c r="L250" s="237"/>
      <c r="M250" s="238" t="s">
        <v>19</v>
      </c>
      <c r="N250" s="239" t="s">
        <v>40</v>
      </c>
      <c r="O250" s="83"/>
      <c r="P250" s="208">
        <f>O250*H250</f>
        <v>0</v>
      </c>
      <c r="Q250" s="208">
        <v>0</v>
      </c>
      <c r="R250" s="208">
        <f>Q250*H250</f>
        <v>0</v>
      </c>
      <c r="S250" s="208">
        <v>0</v>
      </c>
      <c r="T250" s="20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10" t="s">
        <v>297</v>
      </c>
      <c r="AT250" s="210" t="s">
        <v>233</v>
      </c>
      <c r="AU250" s="210" t="s">
        <v>77</v>
      </c>
      <c r="AY250" s="16" t="s">
        <v>120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75</v>
      </c>
      <c r="BK250" s="211">
        <f>ROUND(I250*H250,2)</f>
        <v>0</v>
      </c>
      <c r="BL250" s="16" t="s">
        <v>267</v>
      </c>
      <c r="BM250" s="210" t="s">
        <v>465</v>
      </c>
    </row>
    <row r="251" s="2" customFormat="1" ht="24.15" customHeight="1">
      <c r="A251" s="37"/>
      <c r="B251" s="38"/>
      <c r="C251" s="199" t="s">
        <v>466</v>
      </c>
      <c r="D251" s="199" t="s">
        <v>122</v>
      </c>
      <c r="E251" s="200" t="s">
        <v>467</v>
      </c>
      <c r="F251" s="201" t="s">
        <v>468</v>
      </c>
      <c r="G251" s="202" t="s">
        <v>175</v>
      </c>
      <c r="H251" s="203">
        <v>264</v>
      </c>
      <c r="I251" s="204"/>
      <c r="J251" s="205">
        <f>ROUND(I251*H251,2)</f>
        <v>0</v>
      </c>
      <c r="K251" s="201" t="s">
        <v>126</v>
      </c>
      <c r="L251" s="43"/>
      <c r="M251" s="206" t="s">
        <v>19</v>
      </c>
      <c r="N251" s="207" t="s">
        <v>40</v>
      </c>
      <c r="O251" s="83"/>
      <c r="P251" s="208">
        <f>O251*H251</f>
        <v>0</v>
      </c>
      <c r="Q251" s="208">
        <v>0</v>
      </c>
      <c r="R251" s="208">
        <f>Q251*H251</f>
        <v>0</v>
      </c>
      <c r="S251" s="208">
        <v>0</v>
      </c>
      <c r="T251" s="20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10" t="s">
        <v>267</v>
      </c>
      <c r="AT251" s="210" t="s">
        <v>122</v>
      </c>
      <c r="AU251" s="210" t="s">
        <v>77</v>
      </c>
      <c r="AY251" s="16" t="s">
        <v>120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6" t="s">
        <v>75</v>
      </c>
      <c r="BK251" s="211">
        <f>ROUND(I251*H251,2)</f>
        <v>0</v>
      </c>
      <c r="BL251" s="16" t="s">
        <v>267</v>
      </c>
      <c r="BM251" s="210" t="s">
        <v>469</v>
      </c>
    </row>
    <row r="252" s="2" customFormat="1">
      <c r="A252" s="37"/>
      <c r="B252" s="38"/>
      <c r="C252" s="39"/>
      <c r="D252" s="212" t="s">
        <v>129</v>
      </c>
      <c r="E252" s="39"/>
      <c r="F252" s="213" t="s">
        <v>470</v>
      </c>
      <c r="G252" s="39"/>
      <c r="H252" s="39"/>
      <c r="I252" s="214"/>
      <c r="J252" s="39"/>
      <c r="K252" s="39"/>
      <c r="L252" s="43"/>
      <c r="M252" s="215"/>
      <c r="N252" s="216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129</v>
      </c>
      <c r="AU252" s="16" t="s">
        <v>77</v>
      </c>
    </row>
    <row r="253" s="13" customFormat="1">
      <c r="A253" s="13"/>
      <c r="B253" s="217"/>
      <c r="C253" s="218"/>
      <c r="D253" s="219" t="s">
        <v>131</v>
      </c>
      <c r="E253" s="220" t="s">
        <v>19</v>
      </c>
      <c r="F253" s="221" t="s">
        <v>471</v>
      </c>
      <c r="G253" s="218"/>
      <c r="H253" s="222">
        <v>264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8" t="s">
        <v>131</v>
      </c>
      <c r="AU253" s="228" t="s">
        <v>77</v>
      </c>
      <c r="AV253" s="13" t="s">
        <v>77</v>
      </c>
      <c r="AW253" s="13" t="s">
        <v>31</v>
      </c>
      <c r="AX253" s="13" t="s">
        <v>75</v>
      </c>
      <c r="AY253" s="228" t="s">
        <v>120</v>
      </c>
    </row>
    <row r="254" s="2" customFormat="1" ht="16.5" customHeight="1">
      <c r="A254" s="37"/>
      <c r="B254" s="38"/>
      <c r="C254" s="230" t="s">
        <v>267</v>
      </c>
      <c r="D254" s="230" t="s">
        <v>233</v>
      </c>
      <c r="E254" s="231" t="s">
        <v>472</v>
      </c>
      <c r="F254" s="232" t="s">
        <v>473</v>
      </c>
      <c r="G254" s="233" t="s">
        <v>175</v>
      </c>
      <c r="H254" s="234">
        <v>277.19999999999999</v>
      </c>
      <c r="I254" s="235"/>
      <c r="J254" s="236">
        <f>ROUND(I254*H254,2)</f>
        <v>0</v>
      </c>
      <c r="K254" s="232" t="s">
        <v>126</v>
      </c>
      <c r="L254" s="237"/>
      <c r="M254" s="238" t="s">
        <v>19</v>
      </c>
      <c r="N254" s="239" t="s">
        <v>40</v>
      </c>
      <c r="O254" s="83"/>
      <c r="P254" s="208">
        <f>O254*H254</f>
        <v>0</v>
      </c>
      <c r="Q254" s="208">
        <v>0.00012</v>
      </c>
      <c r="R254" s="208">
        <f>Q254*H254</f>
        <v>0.033264000000000002</v>
      </c>
      <c r="S254" s="208">
        <v>0</v>
      </c>
      <c r="T254" s="20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10" t="s">
        <v>297</v>
      </c>
      <c r="AT254" s="210" t="s">
        <v>233</v>
      </c>
      <c r="AU254" s="210" t="s">
        <v>77</v>
      </c>
      <c r="AY254" s="16" t="s">
        <v>120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6" t="s">
        <v>75</v>
      </c>
      <c r="BK254" s="211">
        <f>ROUND(I254*H254,2)</f>
        <v>0</v>
      </c>
      <c r="BL254" s="16" t="s">
        <v>267</v>
      </c>
      <c r="BM254" s="210" t="s">
        <v>474</v>
      </c>
    </row>
    <row r="255" s="13" customFormat="1">
      <c r="A255" s="13"/>
      <c r="B255" s="217"/>
      <c r="C255" s="218"/>
      <c r="D255" s="219" t="s">
        <v>131</v>
      </c>
      <c r="E255" s="218"/>
      <c r="F255" s="221" t="s">
        <v>475</v>
      </c>
      <c r="G255" s="218"/>
      <c r="H255" s="222">
        <v>277.19999999999999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8" t="s">
        <v>131</v>
      </c>
      <c r="AU255" s="228" t="s">
        <v>77</v>
      </c>
      <c r="AV255" s="13" t="s">
        <v>77</v>
      </c>
      <c r="AW255" s="13" t="s">
        <v>4</v>
      </c>
      <c r="AX255" s="13" t="s">
        <v>75</v>
      </c>
      <c r="AY255" s="228" t="s">
        <v>120</v>
      </c>
    </row>
    <row r="256" s="2" customFormat="1" ht="24.15" customHeight="1">
      <c r="A256" s="37"/>
      <c r="B256" s="38"/>
      <c r="C256" s="199" t="s">
        <v>476</v>
      </c>
      <c r="D256" s="199" t="s">
        <v>122</v>
      </c>
      <c r="E256" s="200" t="s">
        <v>477</v>
      </c>
      <c r="F256" s="201" t="s">
        <v>478</v>
      </c>
      <c r="G256" s="202" t="s">
        <v>175</v>
      </c>
      <c r="H256" s="203">
        <v>713</v>
      </c>
      <c r="I256" s="204"/>
      <c r="J256" s="205">
        <f>ROUND(I256*H256,2)</f>
        <v>0</v>
      </c>
      <c r="K256" s="201" t="s">
        <v>126</v>
      </c>
      <c r="L256" s="43"/>
      <c r="M256" s="206" t="s">
        <v>19</v>
      </c>
      <c r="N256" s="207" t="s">
        <v>40</v>
      </c>
      <c r="O256" s="83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10" t="s">
        <v>267</v>
      </c>
      <c r="AT256" s="210" t="s">
        <v>122</v>
      </c>
      <c r="AU256" s="210" t="s">
        <v>77</v>
      </c>
      <c r="AY256" s="16" t="s">
        <v>120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75</v>
      </c>
      <c r="BK256" s="211">
        <f>ROUND(I256*H256,2)</f>
        <v>0</v>
      </c>
      <c r="BL256" s="16" t="s">
        <v>267</v>
      </c>
      <c r="BM256" s="210" t="s">
        <v>479</v>
      </c>
    </row>
    <row r="257" s="2" customFormat="1">
      <c r="A257" s="37"/>
      <c r="B257" s="38"/>
      <c r="C257" s="39"/>
      <c r="D257" s="212" t="s">
        <v>129</v>
      </c>
      <c r="E257" s="39"/>
      <c r="F257" s="213" t="s">
        <v>480</v>
      </c>
      <c r="G257" s="39"/>
      <c r="H257" s="39"/>
      <c r="I257" s="214"/>
      <c r="J257" s="39"/>
      <c r="K257" s="39"/>
      <c r="L257" s="43"/>
      <c r="M257" s="215"/>
      <c r="N257" s="216"/>
      <c r="O257" s="83"/>
      <c r="P257" s="83"/>
      <c r="Q257" s="83"/>
      <c r="R257" s="83"/>
      <c r="S257" s="83"/>
      <c r="T257" s="84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129</v>
      </c>
      <c r="AU257" s="16" t="s">
        <v>77</v>
      </c>
    </row>
    <row r="258" s="13" customFormat="1">
      <c r="A258" s="13"/>
      <c r="B258" s="217"/>
      <c r="C258" s="218"/>
      <c r="D258" s="219" t="s">
        <v>131</v>
      </c>
      <c r="E258" s="220" t="s">
        <v>19</v>
      </c>
      <c r="F258" s="221" t="s">
        <v>481</v>
      </c>
      <c r="G258" s="218"/>
      <c r="H258" s="222">
        <v>713</v>
      </c>
      <c r="I258" s="223"/>
      <c r="J258" s="218"/>
      <c r="K258" s="218"/>
      <c r="L258" s="224"/>
      <c r="M258" s="225"/>
      <c r="N258" s="226"/>
      <c r="O258" s="226"/>
      <c r="P258" s="226"/>
      <c r="Q258" s="226"/>
      <c r="R258" s="226"/>
      <c r="S258" s="226"/>
      <c r="T258" s="22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8" t="s">
        <v>131</v>
      </c>
      <c r="AU258" s="228" t="s">
        <v>77</v>
      </c>
      <c r="AV258" s="13" t="s">
        <v>77</v>
      </c>
      <c r="AW258" s="13" t="s">
        <v>31</v>
      </c>
      <c r="AX258" s="13" t="s">
        <v>75</v>
      </c>
      <c r="AY258" s="228" t="s">
        <v>120</v>
      </c>
    </row>
    <row r="259" s="2" customFormat="1" ht="16.5" customHeight="1">
      <c r="A259" s="37"/>
      <c r="B259" s="38"/>
      <c r="C259" s="230" t="s">
        <v>482</v>
      </c>
      <c r="D259" s="230" t="s">
        <v>233</v>
      </c>
      <c r="E259" s="231" t="s">
        <v>483</v>
      </c>
      <c r="F259" s="232" t="s">
        <v>484</v>
      </c>
      <c r="G259" s="233" t="s">
        <v>175</v>
      </c>
      <c r="H259" s="234">
        <v>748.64999999999998</v>
      </c>
      <c r="I259" s="235"/>
      <c r="J259" s="236">
        <f>ROUND(I259*H259,2)</f>
        <v>0</v>
      </c>
      <c r="K259" s="232" t="s">
        <v>126</v>
      </c>
      <c r="L259" s="237"/>
      <c r="M259" s="238" t="s">
        <v>19</v>
      </c>
      <c r="N259" s="239" t="s">
        <v>40</v>
      </c>
      <c r="O259" s="83"/>
      <c r="P259" s="208">
        <f>O259*H259</f>
        <v>0</v>
      </c>
      <c r="Q259" s="208">
        <v>0.00064000000000000005</v>
      </c>
      <c r="R259" s="208">
        <f>Q259*H259</f>
        <v>0.47913600000000001</v>
      </c>
      <c r="S259" s="208">
        <v>0</v>
      </c>
      <c r="T259" s="20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10" t="s">
        <v>297</v>
      </c>
      <c r="AT259" s="210" t="s">
        <v>233</v>
      </c>
      <c r="AU259" s="210" t="s">
        <v>77</v>
      </c>
      <c r="AY259" s="16" t="s">
        <v>120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75</v>
      </c>
      <c r="BK259" s="211">
        <f>ROUND(I259*H259,2)</f>
        <v>0</v>
      </c>
      <c r="BL259" s="16" t="s">
        <v>267</v>
      </c>
      <c r="BM259" s="210" t="s">
        <v>485</v>
      </c>
    </row>
    <row r="260" s="13" customFormat="1">
      <c r="A260" s="13"/>
      <c r="B260" s="217"/>
      <c r="C260" s="218"/>
      <c r="D260" s="219" t="s">
        <v>131</v>
      </c>
      <c r="E260" s="218"/>
      <c r="F260" s="221" t="s">
        <v>486</v>
      </c>
      <c r="G260" s="218"/>
      <c r="H260" s="222">
        <v>748.64999999999998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131</v>
      </c>
      <c r="AU260" s="228" t="s">
        <v>77</v>
      </c>
      <c r="AV260" s="13" t="s">
        <v>77</v>
      </c>
      <c r="AW260" s="13" t="s">
        <v>4</v>
      </c>
      <c r="AX260" s="13" t="s">
        <v>75</v>
      </c>
      <c r="AY260" s="228" t="s">
        <v>120</v>
      </c>
    </row>
    <row r="261" s="2" customFormat="1" ht="24.15" customHeight="1">
      <c r="A261" s="37"/>
      <c r="B261" s="38"/>
      <c r="C261" s="199" t="s">
        <v>487</v>
      </c>
      <c r="D261" s="199" t="s">
        <v>122</v>
      </c>
      <c r="E261" s="200" t="s">
        <v>488</v>
      </c>
      <c r="F261" s="201" t="s">
        <v>489</v>
      </c>
      <c r="G261" s="202" t="s">
        <v>175</v>
      </c>
      <c r="H261" s="203">
        <v>736</v>
      </c>
      <c r="I261" s="204"/>
      <c r="J261" s="205">
        <f>ROUND(I261*H261,2)</f>
        <v>0</v>
      </c>
      <c r="K261" s="201" t="s">
        <v>126</v>
      </c>
      <c r="L261" s="43"/>
      <c r="M261" s="206" t="s">
        <v>19</v>
      </c>
      <c r="N261" s="207" t="s">
        <v>40</v>
      </c>
      <c r="O261" s="83"/>
      <c r="P261" s="208">
        <f>O261*H261</f>
        <v>0</v>
      </c>
      <c r="Q261" s="208">
        <v>0</v>
      </c>
      <c r="R261" s="208">
        <f>Q261*H261</f>
        <v>0</v>
      </c>
      <c r="S261" s="208">
        <v>0</v>
      </c>
      <c r="T261" s="209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10" t="s">
        <v>267</v>
      </c>
      <c r="AT261" s="210" t="s">
        <v>122</v>
      </c>
      <c r="AU261" s="210" t="s">
        <v>77</v>
      </c>
      <c r="AY261" s="16" t="s">
        <v>120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75</v>
      </c>
      <c r="BK261" s="211">
        <f>ROUND(I261*H261,2)</f>
        <v>0</v>
      </c>
      <c r="BL261" s="16" t="s">
        <v>267</v>
      </c>
      <c r="BM261" s="210" t="s">
        <v>490</v>
      </c>
    </row>
    <row r="262" s="2" customFormat="1">
      <c r="A262" s="37"/>
      <c r="B262" s="38"/>
      <c r="C262" s="39"/>
      <c r="D262" s="212" t="s">
        <v>129</v>
      </c>
      <c r="E262" s="39"/>
      <c r="F262" s="213" t="s">
        <v>491</v>
      </c>
      <c r="G262" s="39"/>
      <c r="H262" s="39"/>
      <c r="I262" s="214"/>
      <c r="J262" s="39"/>
      <c r="K262" s="39"/>
      <c r="L262" s="43"/>
      <c r="M262" s="215"/>
      <c r="N262" s="216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129</v>
      </c>
      <c r="AU262" s="16" t="s">
        <v>77</v>
      </c>
    </row>
    <row r="263" s="13" customFormat="1">
      <c r="A263" s="13"/>
      <c r="B263" s="217"/>
      <c r="C263" s="218"/>
      <c r="D263" s="219" t="s">
        <v>131</v>
      </c>
      <c r="E263" s="220" t="s">
        <v>19</v>
      </c>
      <c r="F263" s="221" t="s">
        <v>492</v>
      </c>
      <c r="G263" s="218"/>
      <c r="H263" s="222">
        <v>736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28" t="s">
        <v>131</v>
      </c>
      <c r="AU263" s="228" t="s">
        <v>77</v>
      </c>
      <c r="AV263" s="13" t="s">
        <v>77</v>
      </c>
      <c r="AW263" s="13" t="s">
        <v>31</v>
      </c>
      <c r="AX263" s="13" t="s">
        <v>75</v>
      </c>
      <c r="AY263" s="228" t="s">
        <v>120</v>
      </c>
    </row>
    <row r="264" s="2" customFormat="1" ht="16.5" customHeight="1">
      <c r="A264" s="37"/>
      <c r="B264" s="38"/>
      <c r="C264" s="230" t="s">
        <v>493</v>
      </c>
      <c r="D264" s="230" t="s">
        <v>233</v>
      </c>
      <c r="E264" s="231" t="s">
        <v>494</v>
      </c>
      <c r="F264" s="232" t="s">
        <v>495</v>
      </c>
      <c r="G264" s="233" t="s">
        <v>175</v>
      </c>
      <c r="H264" s="234">
        <v>772.79999999999995</v>
      </c>
      <c r="I264" s="235"/>
      <c r="J264" s="236">
        <f>ROUND(I264*H264,2)</f>
        <v>0</v>
      </c>
      <c r="K264" s="232" t="s">
        <v>126</v>
      </c>
      <c r="L264" s="237"/>
      <c r="M264" s="238" t="s">
        <v>19</v>
      </c>
      <c r="N264" s="239" t="s">
        <v>40</v>
      </c>
      <c r="O264" s="83"/>
      <c r="P264" s="208">
        <f>O264*H264</f>
        <v>0</v>
      </c>
      <c r="Q264" s="208">
        <v>0.00089999999999999998</v>
      </c>
      <c r="R264" s="208">
        <f>Q264*H264</f>
        <v>0.69551999999999992</v>
      </c>
      <c r="S264" s="208">
        <v>0</v>
      </c>
      <c r="T264" s="20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10" t="s">
        <v>297</v>
      </c>
      <c r="AT264" s="210" t="s">
        <v>233</v>
      </c>
      <c r="AU264" s="210" t="s">
        <v>77</v>
      </c>
      <c r="AY264" s="16" t="s">
        <v>120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6" t="s">
        <v>75</v>
      </c>
      <c r="BK264" s="211">
        <f>ROUND(I264*H264,2)</f>
        <v>0</v>
      </c>
      <c r="BL264" s="16" t="s">
        <v>267</v>
      </c>
      <c r="BM264" s="210" t="s">
        <v>496</v>
      </c>
    </row>
    <row r="265" s="13" customFormat="1">
      <c r="A265" s="13"/>
      <c r="B265" s="217"/>
      <c r="C265" s="218"/>
      <c r="D265" s="219" t="s">
        <v>131</v>
      </c>
      <c r="E265" s="218"/>
      <c r="F265" s="221" t="s">
        <v>497</v>
      </c>
      <c r="G265" s="218"/>
      <c r="H265" s="222">
        <v>772.79999999999995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131</v>
      </c>
      <c r="AU265" s="228" t="s">
        <v>77</v>
      </c>
      <c r="AV265" s="13" t="s">
        <v>77</v>
      </c>
      <c r="AW265" s="13" t="s">
        <v>4</v>
      </c>
      <c r="AX265" s="13" t="s">
        <v>75</v>
      </c>
      <c r="AY265" s="228" t="s">
        <v>120</v>
      </c>
    </row>
    <row r="266" s="2" customFormat="1" ht="24.15" customHeight="1">
      <c r="A266" s="37"/>
      <c r="B266" s="38"/>
      <c r="C266" s="199" t="s">
        <v>498</v>
      </c>
      <c r="D266" s="199" t="s">
        <v>122</v>
      </c>
      <c r="E266" s="200" t="s">
        <v>499</v>
      </c>
      <c r="F266" s="201" t="s">
        <v>500</v>
      </c>
      <c r="G266" s="202" t="s">
        <v>175</v>
      </c>
      <c r="H266" s="203">
        <v>1304</v>
      </c>
      <c r="I266" s="204"/>
      <c r="J266" s="205">
        <f>ROUND(I266*H266,2)</f>
        <v>0</v>
      </c>
      <c r="K266" s="201" t="s">
        <v>126</v>
      </c>
      <c r="L266" s="43"/>
      <c r="M266" s="206" t="s">
        <v>19</v>
      </c>
      <c r="N266" s="207" t="s">
        <v>40</v>
      </c>
      <c r="O266" s="83"/>
      <c r="P266" s="208">
        <f>O266*H266</f>
        <v>0</v>
      </c>
      <c r="Q266" s="208">
        <v>0</v>
      </c>
      <c r="R266" s="208">
        <f>Q266*H266</f>
        <v>0</v>
      </c>
      <c r="S266" s="208">
        <v>0</v>
      </c>
      <c r="T266" s="20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10" t="s">
        <v>267</v>
      </c>
      <c r="AT266" s="210" t="s">
        <v>122</v>
      </c>
      <c r="AU266" s="210" t="s">
        <v>77</v>
      </c>
      <c r="AY266" s="16" t="s">
        <v>120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6" t="s">
        <v>75</v>
      </c>
      <c r="BK266" s="211">
        <f>ROUND(I266*H266,2)</f>
        <v>0</v>
      </c>
      <c r="BL266" s="16" t="s">
        <v>267</v>
      </c>
      <c r="BM266" s="210" t="s">
        <v>501</v>
      </c>
    </row>
    <row r="267" s="2" customFormat="1">
      <c r="A267" s="37"/>
      <c r="B267" s="38"/>
      <c r="C267" s="39"/>
      <c r="D267" s="212" t="s">
        <v>129</v>
      </c>
      <c r="E267" s="39"/>
      <c r="F267" s="213" t="s">
        <v>502</v>
      </c>
      <c r="G267" s="39"/>
      <c r="H267" s="39"/>
      <c r="I267" s="214"/>
      <c r="J267" s="39"/>
      <c r="K267" s="39"/>
      <c r="L267" s="43"/>
      <c r="M267" s="215"/>
      <c r="N267" s="216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129</v>
      </c>
      <c r="AU267" s="16" t="s">
        <v>77</v>
      </c>
    </row>
    <row r="268" s="13" customFormat="1">
      <c r="A268" s="13"/>
      <c r="B268" s="217"/>
      <c r="C268" s="218"/>
      <c r="D268" s="219" t="s">
        <v>131</v>
      </c>
      <c r="E268" s="220" t="s">
        <v>19</v>
      </c>
      <c r="F268" s="221" t="s">
        <v>503</v>
      </c>
      <c r="G268" s="218"/>
      <c r="H268" s="222">
        <v>1304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8" t="s">
        <v>131</v>
      </c>
      <c r="AU268" s="228" t="s">
        <v>77</v>
      </c>
      <c r="AV268" s="13" t="s">
        <v>77</v>
      </c>
      <c r="AW268" s="13" t="s">
        <v>31</v>
      </c>
      <c r="AX268" s="13" t="s">
        <v>75</v>
      </c>
      <c r="AY268" s="228" t="s">
        <v>120</v>
      </c>
    </row>
    <row r="269" s="2" customFormat="1" ht="16.5" customHeight="1">
      <c r="A269" s="37"/>
      <c r="B269" s="38"/>
      <c r="C269" s="199" t="s">
        <v>504</v>
      </c>
      <c r="D269" s="199" t="s">
        <v>122</v>
      </c>
      <c r="E269" s="200" t="s">
        <v>505</v>
      </c>
      <c r="F269" s="201" t="s">
        <v>506</v>
      </c>
      <c r="G269" s="202" t="s">
        <v>507</v>
      </c>
      <c r="H269" s="240"/>
      <c r="I269" s="204"/>
      <c r="J269" s="205">
        <f>ROUND(I269*H269,2)</f>
        <v>0</v>
      </c>
      <c r="K269" s="201" t="s">
        <v>19</v>
      </c>
      <c r="L269" s="43"/>
      <c r="M269" s="206" t="s">
        <v>19</v>
      </c>
      <c r="N269" s="207" t="s">
        <v>40</v>
      </c>
      <c r="O269" s="83"/>
      <c r="P269" s="208">
        <f>O269*H269</f>
        <v>0</v>
      </c>
      <c r="Q269" s="208">
        <v>0</v>
      </c>
      <c r="R269" s="208">
        <f>Q269*H269</f>
        <v>0</v>
      </c>
      <c r="S269" s="208">
        <v>0</v>
      </c>
      <c r="T269" s="20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10" t="s">
        <v>267</v>
      </c>
      <c r="AT269" s="210" t="s">
        <v>122</v>
      </c>
      <c r="AU269" s="210" t="s">
        <v>77</v>
      </c>
      <c r="AY269" s="16" t="s">
        <v>120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6" t="s">
        <v>75</v>
      </c>
      <c r="BK269" s="211">
        <f>ROUND(I269*H269,2)</f>
        <v>0</v>
      </c>
      <c r="BL269" s="16" t="s">
        <v>267</v>
      </c>
      <c r="BM269" s="210" t="s">
        <v>508</v>
      </c>
    </row>
    <row r="270" s="2" customFormat="1" ht="16.5" customHeight="1">
      <c r="A270" s="37"/>
      <c r="B270" s="38"/>
      <c r="C270" s="199" t="s">
        <v>509</v>
      </c>
      <c r="D270" s="199" t="s">
        <v>122</v>
      </c>
      <c r="E270" s="200" t="s">
        <v>510</v>
      </c>
      <c r="F270" s="201" t="s">
        <v>511</v>
      </c>
      <c r="G270" s="202" t="s">
        <v>507</v>
      </c>
      <c r="H270" s="240"/>
      <c r="I270" s="204"/>
      <c r="J270" s="205">
        <f>ROUND(I270*H270,2)</f>
        <v>0</v>
      </c>
      <c r="K270" s="201" t="s">
        <v>19</v>
      </c>
      <c r="L270" s="43"/>
      <c r="M270" s="206" t="s">
        <v>19</v>
      </c>
      <c r="N270" s="207" t="s">
        <v>40</v>
      </c>
      <c r="O270" s="83"/>
      <c r="P270" s="208">
        <f>O270*H270</f>
        <v>0</v>
      </c>
      <c r="Q270" s="208">
        <v>0</v>
      </c>
      <c r="R270" s="208">
        <f>Q270*H270</f>
        <v>0</v>
      </c>
      <c r="S270" s="208">
        <v>0</v>
      </c>
      <c r="T270" s="20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10" t="s">
        <v>311</v>
      </c>
      <c r="AT270" s="210" t="s">
        <v>122</v>
      </c>
      <c r="AU270" s="210" t="s">
        <v>77</v>
      </c>
      <c r="AY270" s="16" t="s">
        <v>120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6" t="s">
        <v>75</v>
      </c>
      <c r="BK270" s="211">
        <f>ROUND(I270*H270,2)</f>
        <v>0</v>
      </c>
      <c r="BL270" s="16" t="s">
        <v>311</v>
      </c>
      <c r="BM270" s="210" t="s">
        <v>512</v>
      </c>
    </row>
    <row r="271" s="12" customFormat="1" ht="22.8" customHeight="1">
      <c r="A271" s="12"/>
      <c r="B271" s="183"/>
      <c r="C271" s="184"/>
      <c r="D271" s="185" t="s">
        <v>68</v>
      </c>
      <c r="E271" s="197" t="s">
        <v>513</v>
      </c>
      <c r="F271" s="197" t="s">
        <v>514</v>
      </c>
      <c r="G271" s="184"/>
      <c r="H271" s="184"/>
      <c r="I271" s="187"/>
      <c r="J271" s="198">
        <f>BK271</f>
        <v>0</v>
      </c>
      <c r="K271" s="184"/>
      <c r="L271" s="189"/>
      <c r="M271" s="190"/>
      <c r="N271" s="191"/>
      <c r="O271" s="191"/>
      <c r="P271" s="192">
        <f>SUM(P272:P372)</f>
        <v>0</v>
      </c>
      <c r="Q271" s="191"/>
      <c r="R271" s="192">
        <f>SUM(R272:R372)</f>
        <v>199.83017006</v>
      </c>
      <c r="S271" s="191"/>
      <c r="T271" s="193">
        <f>SUM(T272:T372)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94" t="s">
        <v>138</v>
      </c>
      <c r="AT271" s="195" t="s">
        <v>68</v>
      </c>
      <c r="AU271" s="195" t="s">
        <v>75</v>
      </c>
      <c r="AY271" s="194" t="s">
        <v>120</v>
      </c>
      <c r="BK271" s="196">
        <f>SUM(BK272:BK372)</f>
        <v>0</v>
      </c>
    </row>
    <row r="272" s="2" customFormat="1" ht="24.15" customHeight="1">
      <c r="A272" s="37"/>
      <c r="B272" s="38"/>
      <c r="C272" s="199" t="s">
        <v>515</v>
      </c>
      <c r="D272" s="199" t="s">
        <v>122</v>
      </c>
      <c r="E272" s="200" t="s">
        <v>516</v>
      </c>
      <c r="F272" s="201" t="s">
        <v>517</v>
      </c>
      <c r="G272" s="202" t="s">
        <v>125</v>
      </c>
      <c r="H272" s="203">
        <v>635</v>
      </c>
      <c r="I272" s="204"/>
      <c r="J272" s="205">
        <f>ROUND(I272*H272,2)</f>
        <v>0</v>
      </c>
      <c r="K272" s="201" t="s">
        <v>126</v>
      </c>
      <c r="L272" s="43"/>
      <c r="M272" s="206" t="s">
        <v>19</v>
      </c>
      <c r="N272" s="207" t="s">
        <v>40</v>
      </c>
      <c r="O272" s="83"/>
      <c r="P272" s="208">
        <f>O272*H272</f>
        <v>0</v>
      </c>
      <c r="Q272" s="208">
        <v>0</v>
      </c>
      <c r="R272" s="208">
        <f>Q272*H272</f>
        <v>0</v>
      </c>
      <c r="S272" s="208">
        <v>0</v>
      </c>
      <c r="T272" s="20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10" t="s">
        <v>267</v>
      </c>
      <c r="AT272" s="210" t="s">
        <v>122</v>
      </c>
      <c r="AU272" s="210" t="s">
        <v>77</v>
      </c>
      <c r="AY272" s="16" t="s">
        <v>120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6" t="s">
        <v>75</v>
      </c>
      <c r="BK272" s="211">
        <f>ROUND(I272*H272,2)</f>
        <v>0</v>
      </c>
      <c r="BL272" s="16" t="s">
        <v>267</v>
      </c>
      <c r="BM272" s="210" t="s">
        <v>518</v>
      </c>
    </row>
    <row r="273" s="2" customFormat="1">
      <c r="A273" s="37"/>
      <c r="B273" s="38"/>
      <c r="C273" s="39"/>
      <c r="D273" s="212" t="s">
        <v>129</v>
      </c>
      <c r="E273" s="39"/>
      <c r="F273" s="213" t="s">
        <v>519</v>
      </c>
      <c r="G273" s="39"/>
      <c r="H273" s="39"/>
      <c r="I273" s="214"/>
      <c r="J273" s="39"/>
      <c r="K273" s="39"/>
      <c r="L273" s="43"/>
      <c r="M273" s="215"/>
      <c r="N273" s="216"/>
      <c r="O273" s="83"/>
      <c r="P273" s="83"/>
      <c r="Q273" s="83"/>
      <c r="R273" s="83"/>
      <c r="S273" s="83"/>
      <c r="T273" s="84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129</v>
      </c>
      <c r="AU273" s="16" t="s">
        <v>77</v>
      </c>
    </row>
    <row r="274" s="13" customFormat="1">
      <c r="A274" s="13"/>
      <c r="B274" s="217"/>
      <c r="C274" s="218"/>
      <c r="D274" s="219" t="s">
        <v>131</v>
      </c>
      <c r="E274" s="220" t="s">
        <v>19</v>
      </c>
      <c r="F274" s="221" t="s">
        <v>520</v>
      </c>
      <c r="G274" s="218"/>
      <c r="H274" s="222">
        <v>635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28" t="s">
        <v>131</v>
      </c>
      <c r="AU274" s="228" t="s">
        <v>77</v>
      </c>
      <c r="AV274" s="13" t="s">
        <v>77</v>
      </c>
      <c r="AW274" s="13" t="s">
        <v>31</v>
      </c>
      <c r="AX274" s="13" t="s">
        <v>75</v>
      </c>
      <c r="AY274" s="228" t="s">
        <v>120</v>
      </c>
    </row>
    <row r="275" s="2" customFormat="1" ht="33" customHeight="1">
      <c r="A275" s="37"/>
      <c r="B275" s="38"/>
      <c r="C275" s="199" t="s">
        <v>521</v>
      </c>
      <c r="D275" s="199" t="s">
        <v>122</v>
      </c>
      <c r="E275" s="200" t="s">
        <v>522</v>
      </c>
      <c r="F275" s="201" t="s">
        <v>523</v>
      </c>
      <c r="G275" s="202" t="s">
        <v>125</v>
      </c>
      <c r="H275" s="203">
        <v>8</v>
      </c>
      <c r="I275" s="204"/>
      <c r="J275" s="205">
        <f>ROUND(I275*H275,2)</f>
        <v>0</v>
      </c>
      <c r="K275" s="201" t="s">
        <v>126</v>
      </c>
      <c r="L275" s="43"/>
      <c r="M275" s="206" t="s">
        <v>19</v>
      </c>
      <c r="N275" s="207" t="s">
        <v>40</v>
      </c>
      <c r="O275" s="83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10" t="s">
        <v>267</v>
      </c>
      <c r="AT275" s="210" t="s">
        <v>122</v>
      </c>
      <c r="AU275" s="210" t="s">
        <v>77</v>
      </c>
      <c r="AY275" s="16" t="s">
        <v>120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6" t="s">
        <v>75</v>
      </c>
      <c r="BK275" s="211">
        <f>ROUND(I275*H275,2)</f>
        <v>0</v>
      </c>
      <c r="BL275" s="16" t="s">
        <v>267</v>
      </c>
      <c r="BM275" s="210" t="s">
        <v>524</v>
      </c>
    </row>
    <row r="276" s="2" customFormat="1">
      <c r="A276" s="37"/>
      <c r="B276" s="38"/>
      <c r="C276" s="39"/>
      <c r="D276" s="212" t="s">
        <v>129</v>
      </c>
      <c r="E276" s="39"/>
      <c r="F276" s="213" t="s">
        <v>525</v>
      </c>
      <c r="G276" s="39"/>
      <c r="H276" s="39"/>
      <c r="I276" s="214"/>
      <c r="J276" s="39"/>
      <c r="K276" s="39"/>
      <c r="L276" s="43"/>
      <c r="M276" s="215"/>
      <c r="N276" s="216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129</v>
      </c>
      <c r="AU276" s="16" t="s">
        <v>77</v>
      </c>
    </row>
    <row r="277" s="13" customFormat="1">
      <c r="A277" s="13"/>
      <c r="B277" s="217"/>
      <c r="C277" s="218"/>
      <c r="D277" s="219" t="s">
        <v>131</v>
      </c>
      <c r="E277" s="220" t="s">
        <v>19</v>
      </c>
      <c r="F277" s="221" t="s">
        <v>526</v>
      </c>
      <c r="G277" s="218"/>
      <c r="H277" s="222">
        <v>8</v>
      </c>
      <c r="I277" s="223"/>
      <c r="J277" s="218"/>
      <c r="K277" s="218"/>
      <c r="L277" s="224"/>
      <c r="M277" s="225"/>
      <c r="N277" s="226"/>
      <c r="O277" s="226"/>
      <c r="P277" s="226"/>
      <c r="Q277" s="226"/>
      <c r="R277" s="226"/>
      <c r="S277" s="226"/>
      <c r="T277" s="22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8" t="s">
        <v>131</v>
      </c>
      <c r="AU277" s="228" t="s">
        <v>77</v>
      </c>
      <c r="AV277" s="13" t="s">
        <v>77</v>
      </c>
      <c r="AW277" s="13" t="s">
        <v>31</v>
      </c>
      <c r="AX277" s="13" t="s">
        <v>75</v>
      </c>
      <c r="AY277" s="228" t="s">
        <v>120</v>
      </c>
    </row>
    <row r="278" s="2" customFormat="1" ht="16.5" customHeight="1">
      <c r="A278" s="37"/>
      <c r="B278" s="38"/>
      <c r="C278" s="199" t="s">
        <v>527</v>
      </c>
      <c r="D278" s="199" t="s">
        <v>122</v>
      </c>
      <c r="E278" s="200" t="s">
        <v>528</v>
      </c>
      <c r="F278" s="201" t="s">
        <v>529</v>
      </c>
      <c r="G278" s="202" t="s">
        <v>175</v>
      </c>
      <c r="H278" s="203">
        <v>50</v>
      </c>
      <c r="I278" s="204"/>
      <c r="J278" s="205">
        <f>ROUND(I278*H278,2)</f>
        <v>0</v>
      </c>
      <c r="K278" s="201" t="s">
        <v>126</v>
      </c>
      <c r="L278" s="43"/>
      <c r="M278" s="206" t="s">
        <v>19</v>
      </c>
      <c r="N278" s="207" t="s">
        <v>40</v>
      </c>
      <c r="O278" s="83"/>
      <c r="P278" s="208">
        <f>O278*H278</f>
        <v>0</v>
      </c>
      <c r="Q278" s="208">
        <v>0.00014999999999999999</v>
      </c>
      <c r="R278" s="208">
        <f>Q278*H278</f>
        <v>0.0074999999999999997</v>
      </c>
      <c r="S278" s="208">
        <v>0</v>
      </c>
      <c r="T278" s="20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10" t="s">
        <v>267</v>
      </c>
      <c r="AT278" s="210" t="s">
        <v>122</v>
      </c>
      <c r="AU278" s="210" t="s">
        <v>77</v>
      </c>
      <c r="AY278" s="16" t="s">
        <v>120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6" t="s">
        <v>75</v>
      </c>
      <c r="BK278" s="211">
        <f>ROUND(I278*H278,2)</f>
        <v>0</v>
      </c>
      <c r="BL278" s="16" t="s">
        <v>267</v>
      </c>
      <c r="BM278" s="210" t="s">
        <v>530</v>
      </c>
    </row>
    <row r="279" s="2" customFormat="1">
      <c r="A279" s="37"/>
      <c r="B279" s="38"/>
      <c r="C279" s="39"/>
      <c r="D279" s="212" t="s">
        <v>129</v>
      </c>
      <c r="E279" s="39"/>
      <c r="F279" s="213" t="s">
        <v>531</v>
      </c>
      <c r="G279" s="39"/>
      <c r="H279" s="39"/>
      <c r="I279" s="214"/>
      <c r="J279" s="39"/>
      <c r="K279" s="39"/>
      <c r="L279" s="43"/>
      <c r="M279" s="215"/>
      <c r="N279" s="216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129</v>
      </c>
      <c r="AU279" s="16" t="s">
        <v>77</v>
      </c>
    </row>
    <row r="280" s="2" customFormat="1" ht="16.5" customHeight="1">
      <c r="A280" s="37"/>
      <c r="B280" s="38"/>
      <c r="C280" s="199" t="s">
        <v>532</v>
      </c>
      <c r="D280" s="199" t="s">
        <v>122</v>
      </c>
      <c r="E280" s="200" t="s">
        <v>533</v>
      </c>
      <c r="F280" s="201" t="s">
        <v>534</v>
      </c>
      <c r="G280" s="202" t="s">
        <v>175</v>
      </c>
      <c r="H280" s="203">
        <v>50</v>
      </c>
      <c r="I280" s="204"/>
      <c r="J280" s="205">
        <f>ROUND(I280*H280,2)</f>
        <v>0</v>
      </c>
      <c r="K280" s="201" t="s">
        <v>126</v>
      </c>
      <c r="L280" s="43"/>
      <c r="M280" s="206" t="s">
        <v>19</v>
      </c>
      <c r="N280" s="207" t="s">
        <v>40</v>
      </c>
      <c r="O280" s="83"/>
      <c r="P280" s="208">
        <f>O280*H280</f>
        <v>0</v>
      </c>
      <c r="Q280" s="208">
        <v>0</v>
      </c>
      <c r="R280" s="208">
        <f>Q280*H280</f>
        <v>0</v>
      </c>
      <c r="S280" s="208">
        <v>0</v>
      </c>
      <c r="T280" s="20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10" t="s">
        <v>267</v>
      </c>
      <c r="AT280" s="210" t="s">
        <v>122</v>
      </c>
      <c r="AU280" s="210" t="s">
        <v>77</v>
      </c>
      <c r="AY280" s="16" t="s">
        <v>120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6" t="s">
        <v>75</v>
      </c>
      <c r="BK280" s="211">
        <f>ROUND(I280*H280,2)</f>
        <v>0</v>
      </c>
      <c r="BL280" s="16" t="s">
        <v>267</v>
      </c>
      <c r="BM280" s="210" t="s">
        <v>535</v>
      </c>
    </row>
    <row r="281" s="2" customFormat="1">
      <c r="A281" s="37"/>
      <c r="B281" s="38"/>
      <c r="C281" s="39"/>
      <c r="D281" s="212" t="s">
        <v>129</v>
      </c>
      <c r="E281" s="39"/>
      <c r="F281" s="213" t="s">
        <v>536</v>
      </c>
      <c r="G281" s="39"/>
      <c r="H281" s="39"/>
      <c r="I281" s="214"/>
      <c r="J281" s="39"/>
      <c r="K281" s="39"/>
      <c r="L281" s="43"/>
      <c r="M281" s="215"/>
      <c r="N281" s="216"/>
      <c r="O281" s="83"/>
      <c r="P281" s="83"/>
      <c r="Q281" s="83"/>
      <c r="R281" s="83"/>
      <c r="S281" s="83"/>
      <c r="T281" s="84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129</v>
      </c>
      <c r="AU281" s="16" t="s">
        <v>77</v>
      </c>
    </row>
    <row r="282" s="2" customFormat="1" ht="16.5" customHeight="1">
      <c r="A282" s="37"/>
      <c r="B282" s="38"/>
      <c r="C282" s="199" t="s">
        <v>537</v>
      </c>
      <c r="D282" s="199" t="s">
        <v>122</v>
      </c>
      <c r="E282" s="200" t="s">
        <v>538</v>
      </c>
      <c r="F282" s="201" t="s">
        <v>539</v>
      </c>
      <c r="G282" s="202" t="s">
        <v>175</v>
      </c>
      <c r="H282" s="203">
        <v>300</v>
      </c>
      <c r="I282" s="204"/>
      <c r="J282" s="205">
        <f>ROUND(I282*H282,2)</f>
        <v>0</v>
      </c>
      <c r="K282" s="201" t="s">
        <v>126</v>
      </c>
      <c r="L282" s="43"/>
      <c r="M282" s="206" t="s">
        <v>19</v>
      </c>
      <c r="N282" s="207" t="s">
        <v>40</v>
      </c>
      <c r="O282" s="83"/>
      <c r="P282" s="208">
        <f>O282*H282</f>
        <v>0</v>
      </c>
      <c r="Q282" s="208">
        <v>0.00055999999999999995</v>
      </c>
      <c r="R282" s="208">
        <f>Q282*H282</f>
        <v>0.16799999999999998</v>
      </c>
      <c r="S282" s="208">
        <v>0</v>
      </c>
      <c r="T282" s="20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10" t="s">
        <v>267</v>
      </c>
      <c r="AT282" s="210" t="s">
        <v>122</v>
      </c>
      <c r="AU282" s="210" t="s">
        <v>77</v>
      </c>
      <c r="AY282" s="16" t="s">
        <v>120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6" t="s">
        <v>75</v>
      </c>
      <c r="BK282" s="211">
        <f>ROUND(I282*H282,2)</f>
        <v>0</v>
      </c>
      <c r="BL282" s="16" t="s">
        <v>267</v>
      </c>
      <c r="BM282" s="210" t="s">
        <v>540</v>
      </c>
    </row>
    <row r="283" s="2" customFormat="1">
      <c r="A283" s="37"/>
      <c r="B283" s="38"/>
      <c r="C283" s="39"/>
      <c r="D283" s="212" t="s">
        <v>129</v>
      </c>
      <c r="E283" s="39"/>
      <c r="F283" s="213" t="s">
        <v>541</v>
      </c>
      <c r="G283" s="39"/>
      <c r="H283" s="39"/>
      <c r="I283" s="214"/>
      <c r="J283" s="39"/>
      <c r="K283" s="39"/>
      <c r="L283" s="43"/>
      <c r="M283" s="215"/>
      <c r="N283" s="216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129</v>
      </c>
      <c r="AU283" s="16" t="s">
        <v>77</v>
      </c>
    </row>
    <row r="284" s="2" customFormat="1" ht="33" customHeight="1">
      <c r="A284" s="37"/>
      <c r="B284" s="38"/>
      <c r="C284" s="199" t="s">
        <v>542</v>
      </c>
      <c r="D284" s="199" t="s">
        <v>122</v>
      </c>
      <c r="E284" s="200" t="s">
        <v>543</v>
      </c>
      <c r="F284" s="201" t="s">
        <v>544</v>
      </c>
      <c r="G284" s="202" t="s">
        <v>545</v>
      </c>
      <c r="H284" s="203">
        <v>59.732999999999997</v>
      </c>
      <c r="I284" s="204"/>
      <c r="J284" s="205">
        <f>ROUND(I284*H284,2)</f>
        <v>0</v>
      </c>
      <c r="K284" s="201" t="s">
        <v>126</v>
      </c>
      <c r="L284" s="43"/>
      <c r="M284" s="206" t="s">
        <v>19</v>
      </c>
      <c r="N284" s="207" t="s">
        <v>40</v>
      </c>
      <c r="O284" s="83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10" t="s">
        <v>267</v>
      </c>
      <c r="AT284" s="210" t="s">
        <v>122</v>
      </c>
      <c r="AU284" s="210" t="s">
        <v>77</v>
      </c>
      <c r="AY284" s="16" t="s">
        <v>120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6" t="s">
        <v>75</v>
      </c>
      <c r="BK284" s="211">
        <f>ROUND(I284*H284,2)</f>
        <v>0</v>
      </c>
      <c r="BL284" s="16" t="s">
        <v>267</v>
      </c>
      <c r="BM284" s="210" t="s">
        <v>546</v>
      </c>
    </row>
    <row r="285" s="2" customFormat="1">
      <c r="A285" s="37"/>
      <c r="B285" s="38"/>
      <c r="C285" s="39"/>
      <c r="D285" s="212" t="s">
        <v>129</v>
      </c>
      <c r="E285" s="39"/>
      <c r="F285" s="213" t="s">
        <v>547</v>
      </c>
      <c r="G285" s="39"/>
      <c r="H285" s="39"/>
      <c r="I285" s="214"/>
      <c r="J285" s="39"/>
      <c r="K285" s="39"/>
      <c r="L285" s="43"/>
      <c r="M285" s="215"/>
      <c r="N285" s="216"/>
      <c r="O285" s="83"/>
      <c r="P285" s="83"/>
      <c r="Q285" s="83"/>
      <c r="R285" s="83"/>
      <c r="S285" s="83"/>
      <c r="T285" s="84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129</v>
      </c>
      <c r="AU285" s="16" t="s">
        <v>77</v>
      </c>
    </row>
    <row r="286" s="13" customFormat="1">
      <c r="A286" s="13"/>
      <c r="B286" s="217"/>
      <c r="C286" s="218"/>
      <c r="D286" s="219" t="s">
        <v>131</v>
      </c>
      <c r="E286" s="220" t="s">
        <v>19</v>
      </c>
      <c r="F286" s="221" t="s">
        <v>548</v>
      </c>
      <c r="G286" s="218"/>
      <c r="H286" s="222">
        <v>23.628</v>
      </c>
      <c r="I286" s="223"/>
      <c r="J286" s="218"/>
      <c r="K286" s="218"/>
      <c r="L286" s="224"/>
      <c r="M286" s="225"/>
      <c r="N286" s="226"/>
      <c r="O286" s="226"/>
      <c r="P286" s="226"/>
      <c r="Q286" s="226"/>
      <c r="R286" s="226"/>
      <c r="S286" s="226"/>
      <c r="T286" s="22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8" t="s">
        <v>131</v>
      </c>
      <c r="AU286" s="228" t="s">
        <v>77</v>
      </c>
      <c r="AV286" s="13" t="s">
        <v>77</v>
      </c>
      <c r="AW286" s="13" t="s">
        <v>31</v>
      </c>
      <c r="AX286" s="13" t="s">
        <v>69</v>
      </c>
      <c r="AY286" s="228" t="s">
        <v>120</v>
      </c>
    </row>
    <row r="287" s="13" customFormat="1">
      <c r="A287" s="13"/>
      <c r="B287" s="217"/>
      <c r="C287" s="218"/>
      <c r="D287" s="219" t="s">
        <v>131</v>
      </c>
      <c r="E287" s="220" t="s">
        <v>19</v>
      </c>
      <c r="F287" s="221" t="s">
        <v>549</v>
      </c>
      <c r="G287" s="218"/>
      <c r="H287" s="222">
        <v>36.104999999999997</v>
      </c>
      <c r="I287" s="223"/>
      <c r="J287" s="218"/>
      <c r="K287" s="218"/>
      <c r="L287" s="224"/>
      <c r="M287" s="225"/>
      <c r="N287" s="226"/>
      <c r="O287" s="226"/>
      <c r="P287" s="226"/>
      <c r="Q287" s="226"/>
      <c r="R287" s="226"/>
      <c r="S287" s="226"/>
      <c r="T287" s="22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8" t="s">
        <v>131</v>
      </c>
      <c r="AU287" s="228" t="s">
        <v>77</v>
      </c>
      <c r="AV287" s="13" t="s">
        <v>77</v>
      </c>
      <c r="AW287" s="13" t="s">
        <v>31</v>
      </c>
      <c r="AX287" s="13" t="s">
        <v>69</v>
      </c>
      <c r="AY287" s="228" t="s">
        <v>120</v>
      </c>
    </row>
    <row r="288" s="14" customFormat="1">
      <c r="A288" s="14"/>
      <c r="B288" s="241"/>
      <c r="C288" s="242"/>
      <c r="D288" s="219" t="s">
        <v>131</v>
      </c>
      <c r="E288" s="243" t="s">
        <v>19</v>
      </c>
      <c r="F288" s="244" t="s">
        <v>550</v>
      </c>
      <c r="G288" s="242"/>
      <c r="H288" s="245">
        <v>59.732999999999997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131</v>
      </c>
      <c r="AU288" s="251" t="s">
        <v>77</v>
      </c>
      <c r="AV288" s="14" t="s">
        <v>127</v>
      </c>
      <c r="AW288" s="14" t="s">
        <v>31</v>
      </c>
      <c r="AX288" s="14" t="s">
        <v>75</v>
      </c>
      <c r="AY288" s="251" t="s">
        <v>120</v>
      </c>
    </row>
    <row r="289" s="2" customFormat="1" ht="24.15" customHeight="1">
      <c r="A289" s="37"/>
      <c r="B289" s="38"/>
      <c r="C289" s="199" t="s">
        <v>551</v>
      </c>
      <c r="D289" s="199" t="s">
        <v>122</v>
      </c>
      <c r="E289" s="200" t="s">
        <v>552</v>
      </c>
      <c r="F289" s="201" t="s">
        <v>553</v>
      </c>
      <c r="G289" s="202" t="s">
        <v>545</v>
      </c>
      <c r="H289" s="203">
        <v>43.200000000000003</v>
      </c>
      <c r="I289" s="204"/>
      <c r="J289" s="205">
        <f>ROUND(I289*H289,2)</f>
        <v>0</v>
      </c>
      <c r="K289" s="201" t="s">
        <v>126</v>
      </c>
      <c r="L289" s="43"/>
      <c r="M289" s="206" t="s">
        <v>19</v>
      </c>
      <c r="N289" s="207" t="s">
        <v>40</v>
      </c>
      <c r="O289" s="83"/>
      <c r="P289" s="208">
        <f>O289*H289</f>
        <v>0</v>
      </c>
      <c r="Q289" s="208">
        <v>0</v>
      </c>
      <c r="R289" s="208">
        <f>Q289*H289</f>
        <v>0</v>
      </c>
      <c r="S289" s="208">
        <v>0</v>
      </c>
      <c r="T289" s="20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10" t="s">
        <v>267</v>
      </c>
      <c r="AT289" s="210" t="s">
        <v>122</v>
      </c>
      <c r="AU289" s="210" t="s">
        <v>77</v>
      </c>
      <c r="AY289" s="16" t="s">
        <v>120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6" t="s">
        <v>75</v>
      </c>
      <c r="BK289" s="211">
        <f>ROUND(I289*H289,2)</f>
        <v>0</v>
      </c>
      <c r="BL289" s="16" t="s">
        <v>267</v>
      </c>
      <c r="BM289" s="210" t="s">
        <v>554</v>
      </c>
    </row>
    <row r="290" s="2" customFormat="1">
      <c r="A290" s="37"/>
      <c r="B290" s="38"/>
      <c r="C290" s="39"/>
      <c r="D290" s="212" t="s">
        <v>129</v>
      </c>
      <c r="E290" s="39"/>
      <c r="F290" s="213" t="s">
        <v>555</v>
      </c>
      <c r="G290" s="39"/>
      <c r="H290" s="39"/>
      <c r="I290" s="214"/>
      <c r="J290" s="39"/>
      <c r="K290" s="39"/>
      <c r="L290" s="43"/>
      <c r="M290" s="215"/>
      <c r="N290" s="216"/>
      <c r="O290" s="83"/>
      <c r="P290" s="83"/>
      <c r="Q290" s="83"/>
      <c r="R290" s="83"/>
      <c r="S290" s="83"/>
      <c r="T290" s="84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129</v>
      </c>
      <c r="AU290" s="16" t="s">
        <v>77</v>
      </c>
    </row>
    <row r="291" s="2" customFormat="1">
      <c r="A291" s="37"/>
      <c r="B291" s="38"/>
      <c r="C291" s="39"/>
      <c r="D291" s="219" t="s">
        <v>187</v>
      </c>
      <c r="E291" s="39"/>
      <c r="F291" s="229" t="s">
        <v>556</v>
      </c>
      <c r="G291" s="39"/>
      <c r="H291" s="39"/>
      <c r="I291" s="214"/>
      <c r="J291" s="39"/>
      <c r="K291" s="39"/>
      <c r="L291" s="43"/>
      <c r="M291" s="215"/>
      <c r="N291" s="216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187</v>
      </c>
      <c r="AU291" s="16" t="s">
        <v>77</v>
      </c>
    </row>
    <row r="292" s="13" customFormat="1">
      <c r="A292" s="13"/>
      <c r="B292" s="217"/>
      <c r="C292" s="218"/>
      <c r="D292" s="219" t="s">
        <v>131</v>
      </c>
      <c r="E292" s="220" t="s">
        <v>19</v>
      </c>
      <c r="F292" s="221" t="s">
        <v>557</v>
      </c>
      <c r="G292" s="218"/>
      <c r="H292" s="222">
        <v>43.200000000000003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8" t="s">
        <v>131</v>
      </c>
      <c r="AU292" s="228" t="s">
        <v>77</v>
      </c>
      <c r="AV292" s="13" t="s">
        <v>77</v>
      </c>
      <c r="AW292" s="13" t="s">
        <v>31</v>
      </c>
      <c r="AX292" s="13" t="s">
        <v>75</v>
      </c>
      <c r="AY292" s="228" t="s">
        <v>120</v>
      </c>
    </row>
    <row r="293" s="2" customFormat="1" ht="24.15" customHeight="1">
      <c r="A293" s="37"/>
      <c r="B293" s="38"/>
      <c r="C293" s="199" t="s">
        <v>558</v>
      </c>
      <c r="D293" s="199" t="s">
        <v>122</v>
      </c>
      <c r="E293" s="200" t="s">
        <v>559</v>
      </c>
      <c r="F293" s="201" t="s">
        <v>560</v>
      </c>
      <c r="G293" s="202" t="s">
        <v>545</v>
      </c>
      <c r="H293" s="203">
        <v>80.468000000000004</v>
      </c>
      <c r="I293" s="204"/>
      <c r="J293" s="205">
        <f>ROUND(I293*H293,2)</f>
        <v>0</v>
      </c>
      <c r="K293" s="201" t="s">
        <v>126</v>
      </c>
      <c r="L293" s="43"/>
      <c r="M293" s="206" t="s">
        <v>19</v>
      </c>
      <c r="N293" s="207" t="s">
        <v>40</v>
      </c>
      <c r="O293" s="83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10" t="s">
        <v>267</v>
      </c>
      <c r="AT293" s="210" t="s">
        <v>122</v>
      </c>
      <c r="AU293" s="210" t="s">
        <v>77</v>
      </c>
      <c r="AY293" s="16" t="s">
        <v>120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75</v>
      </c>
      <c r="BK293" s="211">
        <f>ROUND(I293*H293,2)</f>
        <v>0</v>
      </c>
      <c r="BL293" s="16" t="s">
        <v>267</v>
      </c>
      <c r="BM293" s="210" t="s">
        <v>561</v>
      </c>
    </row>
    <row r="294" s="2" customFormat="1">
      <c r="A294" s="37"/>
      <c r="B294" s="38"/>
      <c r="C294" s="39"/>
      <c r="D294" s="212" t="s">
        <v>129</v>
      </c>
      <c r="E294" s="39"/>
      <c r="F294" s="213" t="s">
        <v>562</v>
      </c>
      <c r="G294" s="39"/>
      <c r="H294" s="39"/>
      <c r="I294" s="214"/>
      <c r="J294" s="39"/>
      <c r="K294" s="39"/>
      <c r="L294" s="43"/>
      <c r="M294" s="215"/>
      <c r="N294" s="216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129</v>
      </c>
      <c r="AU294" s="16" t="s">
        <v>77</v>
      </c>
    </row>
    <row r="295" s="13" customFormat="1">
      <c r="A295" s="13"/>
      <c r="B295" s="217"/>
      <c r="C295" s="218"/>
      <c r="D295" s="219" t="s">
        <v>131</v>
      </c>
      <c r="E295" s="220" t="s">
        <v>19</v>
      </c>
      <c r="F295" s="221" t="s">
        <v>563</v>
      </c>
      <c r="G295" s="218"/>
      <c r="H295" s="222">
        <v>96.668000000000006</v>
      </c>
      <c r="I295" s="223"/>
      <c r="J295" s="218"/>
      <c r="K295" s="218"/>
      <c r="L295" s="224"/>
      <c r="M295" s="225"/>
      <c r="N295" s="226"/>
      <c r="O295" s="226"/>
      <c r="P295" s="226"/>
      <c r="Q295" s="226"/>
      <c r="R295" s="226"/>
      <c r="S295" s="226"/>
      <c r="T295" s="22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8" t="s">
        <v>131</v>
      </c>
      <c r="AU295" s="228" t="s">
        <v>77</v>
      </c>
      <c r="AV295" s="13" t="s">
        <v>77</v>
      </c>
      <c r="AW295" s="13" t="s">
        <v>31</v>
      </c>
      <c r="AX295" s="13" t="s">
        <v>69</v>
      </c>
      <c r="AY295" s="228" t="s">
        <v>120</v>
      </c>
    </row>
    <row r="296" s="13" customFormat="1">
      <c r="A296" s="13"/>
      <c r="B296" s="217"/>
      <c r="C296" s="218"/>
      <c r="D296" s="219" t="s">
        <v>131</v>
      </c>
      <c r="E296" s="220" t="s">
        <v>19</v>
      </c>
      <c r="F296" s="221" t="s">
        <v>564</v>
      </c>
      <c r="G296" s="218"/>
      <c r="H296" s="222">
        <v>-43.200000000000003</v>
      </c>
      <c r="I296" s="223"/>
      <c r="J296" s="218"/>
      <c r="K296" s="218"/>
      <c r="L296" s="224"/>
      <c r="M296" s="225"/>
      <c r="N296" s="226"/>
      <c r="O296" s="226"/>
      <c r="P296" s="226"/>
      <c r="Q296" s="226"/>
      <c r="R296" s="226"/>
      <c r="S296" s="226"/>
      <c r="T296" s="22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8" t="s">
        <v>131</v>
      </c>
      <c r="AU296" s="228" t="s">
        <v>77</v>
      </c>
      <c r="AV296" s="13" t="s">
        <v>77</v>
      </c>
      <c r="AW296" s="13" t="s">
        <v>31</v>
      </c>
      <c r="AX296" s="13" t="s">
        <v>69</v>
      </c>
      <c r="AY296" s="228" t="s">
        <v>120</v>
      </c>
    </row>
    <row r="297" s="13" customFormat="1">
      <c r="A297" s="13"/>
      <c r="B297" s="217"/>
      <c r="C297" s="218"/>
      <c r="D297" s="219" t="s">
        <v>131</v>
      </c>
      <c r="E297" s="220" t="s">
        <v>19</v>
      </c>
      <c r="F297" s="221" t="s">
        <v>565</v>
      </c>
      <c r="G297" s="218"/>
      <c r="H297" s="222">
        <v>27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8" t="s">
        <v>131</v>
      </c>
      <c r="AU297" s="228" t="s">
        <v>77</v>
      </c>
      <c r="AV297" s="13" t="s">
        <v>77</v>
      </c>
      <c r="AW297" s="13" t="s">
        <v>31</v>
      </c>
      <c r="AX297" s="13" t="s">
        <v>69</v>
      </c>
      <c r="AY297" s="228" t="s">
        <v>120</v>
      </c>
    </row>
    <row r="298" s="14" customFormat="1">
      <c r="A298" s="14"/>
      <c r="B298" s="241"/>
      <c r="C298" s="242"/>
      <c r="D298" s="219" t="s">
        <v>131</v>
      </c>
      <c r="E298" s="243" t="s">
        <v>19</v>
      </c>
      <c r="F298" s="244" t="s">
        <v>550</v>
      </c>
      <c r="G298" s="242"/>
      <c r="H298" s="245">
        <v>80.468000000000004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131</v>
      </c>
      <c r="AU298" s="251" t="s">
        <v>77</v>
      </c>
      <c r="AV298" s="14" t="s">
        <v>127</v>
      </c>
      <c r="AW298" s="14" t="s">
        <v>31</v>
      </c>
      <c r="AX298" s="14" t="s">
        <v>75</v>
      </c>
      <c r="AY298" s="251" t="s">
        <v>120</v>
      </c>
    </row>
    <row r="299" s="2" customFormat="1" ht="33" customHeight="1">
      <c r="A299" s="37"/>
      <c r="B299" s="38"/>
      <c r="C299" s="199" t="s">
        <v>566</v>
      </c>
      <c r="D299" s="199" t="s">
        <v>122</v>
      </c>
      <c r="E299" s="200" t="s">
        <v>567</v>
      </c>
      <c r="F299" s="201" t="s">
        <v>568</v>
      </c>
      <c r="G299" s="202" t="s">
        <v>545</v>
      </c>
      <c r="H299" s="203">
        <v>804.67999999999995</v>
      </c>
      <c r="I299" s="204"/>
      <c r="J299" s="205">
        <f>ROUND(I299*H299,2)</f>
        <v>0</v>
      </c>
      <c r="K299" s="201" t="s">
        <v>126</v>
      </c>
      <c r="L299" s="43"/>
      <c r="M299" s="206" t="s">
        <v>19</v>
      </c>
      <c r="N299" s="207" t="s">
        <v>40</v>
      </c>
      <c r="O299" s="83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10" t="s">
        <v>267</v>
      </c>
      <c r="AT299" s="210" t="s">
        <v>122</v>
      </c>
      <c r="AU299" s="210" t="s">
        <v>77</v>
      </c>
      <c r="AY299" s="16" t="s">
        <v>120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6" t="s">
        <v>75</v>
      </c>
      <c r="BK299" s="211">
        <f>ROUND(I299*H299,2)</f>
        <v>0</v>
      </c>
      <c r="BL299" s="16" t="s">
        <v>267</v>
      </c>
      <c r="BM299" s="210" t="s">
        <v>569</v>
      </c>
    </row>
    <row r="300" s="2" customFormat="1">
      <c r="A300" s="37"/>
      <c r="B300" s="38"/>
      <c r="C300" s="39"/>
      <c r="D300" s="212" t="s">
        <v>129</v>
      </c>
      <c r="E300" s="39"/>
      <c r="F300" s="213" t="s">
        <v>570</v>
      </c>
      <c r="G300" s="39"/>
      <c r="H300" s="39"/>
      <c r="I300" s="214"/>
      <c r="J300" s="39"/>
      <c r="K300" s="39"/>
      <c r="L300" s="43"/>
      <c r="M300" s="215"/>
      <c r="N300" s="216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129</v>
      </c>
      <c r="AU300" s="16" t="s">
        <v>77</v>
      </c>
    </row>
    <row r="301" s="2" customFormat="1">
      <c r="A301" s="37"/>
      <c r="B301" s="38"/>
      <c r="C301" s="39"/>
      <c r="D301" s="219" t="s">
        <v>187</v>
      </c>
      <c r="E301" s="39"/>
      <c r="F301" s="229" t="s">
        <v>571</v>
      </c>
      <c r="G301" s="39"/>
      <c r="H301" s="39"/>
      <c r="I301" s="214"/>
      <c r="J301" s="39"/>
      <c r="K301" s="39"/>
      <c r="L301" s="43"/>
      <c r="M301" s="215"/>
      <c r="N301" s="216"/>
      <c r="O301" s="83"/>
      <c r="P301" s="83"/>
      <c r="Q301" s="83"/>
      <c r="R301" s="83"/>
      <c r="S301" s="83"/>
      <c r="T301" s="84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187</v>
      </c>
      <c r="AU301" s="16" t="s">
        <v>77</v>
      </c>
    </row>
    <row r="302" s="13" customFormat="1">
      <c r="A302" s="13"/>
      <c r="B302" s="217"/>
      <c r="C302" s="218"/>
      <c r="D302" s="219" t="s">
        <v>131</v>
      </c>
      <c r="E302" s="220" t="s">
        <v>19</v>
      </c>
      <c r="F302" s="221" t="s">
        <v>563</v>
      </c>
      <c r="G302" s="218"/>
      <c r="H302" s="222">
        <v>96.668000000000006</v>
      </c>
      <c r="I302" s="223"/>
      <c r="J302" s="218"/>
      <c r="K302" s="218"/>
      <c r="L302" s="224"/>
      <c r="M302" s="225"/>
      <c r="N302" s="226"/>
      <c r="O302" s="226"/>
      <c r="P302" s="226"/>
      <c r="Q302" s="226"/>
      <c r="R302" s="226"/>
      <c r="S302" s="226"/>
      <c r="T302" s="22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8" t="s">
        <v>131</v>
      </c>
      <c r="AU302" s="228" t="s">
        <v>77</v>
      </c>
      <c r="AV302" s="13" t="s">
        <v>77</v>
      </c>
      <c r="AW302" s="13" t="s">
        <v>31</v>
      </c>
      <c r="AX302" s="13" t="s">
        <v>69</v>
      </c>
      <c r="AY302" s="228" t="s">
        <v>120</v>
      </c>
    </row>
    <row r="303" s="13" customFormat="1">
      <c r="A303" s="13"/>
      <c r="B303" s="217"/>
      <c r="C303" s="218"/>
      <c r="D303" s="219" t="s">
        <v>131</v>
      </c>
      <c r="E303" s="220" t="s">
        <v>19</v>
      </c>
      <c r="F303" s="221" t="s">
        <v>564</v>
      </c>
      <c r="G303" s="218"/>
      <c r="H303" s="222">
        <v>-43.200000000000003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8" t="s">
        <v>131</v>
      </c>
      <c r="AU303" s="228" t="s">
        <v>77</v>
      </c>
      <c r="AV303" s="13" t="s">
        <v>77</v>
      </c>
      <c r="AW303" s="13" t="s">
        <v>31</v>
      </c>
      <c r="AX303" s="13" t="s">
        <v>69</v>
      </c>
      <c r="AY303" s="228" t="s">
        <v>120</v>
      </c>
    </row>
    <row r="304" s="13" customFormat="1">
      <c r="A304" s="13"/>
      <c r="B304" s="217"/>
      <c r="C304" s="218"/>
      <c r="D304" s="219" t="s">
        <v>131</v>
      </c>
      <c r="E304" s="220" t="s">
        <v>19</v>
      </c>
      <c r="F304" s="221" t="s">
        <v>565</v>
      </c>
      <c r="G304" s="218"/>
      <c r="H304" s="222">
        <v>27</v>
      </c>
      <c r="I304" s="223"/>
      <c r="J304" s="218"/>
      <c r="K304" s="218"/>
      <c r="L304" s="224"/>
      <c r="M304" s="225"/>
      <c r="N304" s="226"/>
      <c r="O304" s="226"/>
      <c r="P304" s="226"/>
      <c r="Q304" s="226"/>
      <c r="R304" s="226"/>
      <c r="S304" s="226"/>
      <c r="T304" s="22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8" t="s">
        <v>131</v>
      </c>
      <c r="AU304" s="228" t="s">
        <v>77</v>
      </c>
      <c r="AV304" s="13" t="s">
        <v>77</v>
      </c>
      <c r="AW304" s="13" t="s">
        <v>31</v>
      </c>
      <c r="AX304" s="13" t="s">
        <v>69</v>
      </c>
      <c r="AY304" s="228" t="s">
        <v>120</v>
      </c>
    </row>
    <row r="305" s="14" customFormat="1">
      <c r="A305" s="14"/>
      <c r="B305" s="241"/>
      <c r="C305" s="242"/>
      <c r="D305" s="219" t="s">
        <v>131</v>
      </c>
      <c r="E305" s="243" t="s">
        <v>19</v>
      </c>
      <c r="F305" s="244" t="s">
        <v>550</v>
      </c>
      <c r="G305" s="242"/>
      <c r="H305" s="245">
        <v>80.468000000000004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131</v>
      </c>
      <c r="AU305" s="251" t="s">
        <v>77</v>
      </c>
      <c r="AV305" s="14" t="s">
        <v>127</v>
      </c>
      <c r="AW305" s="14" t="s">
        <v>31</v>
      </c>
      <c r="AX305" s="14" t="s">
        <v>75</v>
      </c>
      <c r="AY305" s="251" t="s">
        <v>120</v>
      </c>
    </row>
    <row r="306" s="13" customFormat="1">
      <c r="A306" s="13"/>
      <c r="B306" s="217"/>
      <c r="C306" s="218"/>
      <c r="D306" s="219" t="s">
        <v>131</v>
      </c>
      <c r="E306" s="218"/>
      <c r="F306" s="221" t="s">
        <v>572</v>
      </c>
      <c r="G306" s="218"/>
      <c r="H306" s="222">
        <v>804.67999999999995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8" t="s">
        <v>131</v>
      </c>
      <c r="AU306" s="228" t="s">
        <v>77</v>
      </c>
      <c r="AV306" s="13" t="s">
        <v>77</v>
      </c>
      <c r="AW306" s="13" t="s">
        <v>4</v>
      </c>
      <c r="AX306" s="13" t="s">
        <v>75</v>
      </c>
      <c r="AY306" s="228" t="s">
        <v>120</v>
      </c>
    </row>
    <row r="307" s="2" customFormat="1" ht="24.15" customHeight="1">
      <c r="A307" s="37"/>
      <c r="B307" s="38"/>
      <c r="C307" s="199" t="s">
        <v>573</v>
      </c>
      <c r="D307" s="199" t="s">
        <v>122</v>
      </c>
      <c r="E307" s="200" t="s">
        <v>574</v>
      </c>
      <c r="F307" s="201" t="s">
        <v>575</v>
      </c>
      <c r="G307" s="202" t="s">
        <v>184</v>
      </c>
      <c r="H307" s="203">
        <v>18.908000000000001</v>
      </c>
      <c r="I307" s="204"/>
      <c r="J307" s="205">
        <f>ROUND(I307*H307,2)</f>
        <v>0</v>
      </c>
      <c r="K307" s="201" t="s">
        <v>126</v>
      </c>
      <c r="L307" s="43"/>
      <c r="M307" s="206" t="s">
        <v>19</v>
      </c>
      <c r="N307" s="207" t="s">
        <v>40</v>
      </c>
      <c r="O307" s="83"/>
      <c r="P307" s="208">
        <f>O307*H307</f>
        <v>0</v>
      </c>
      <c r="Q307" s="208">
        <v>0</v>
      </c>
      <c r="R307" s="208">
        <f>Q307*H307</f>
        <v>0</v>
      </c>
      <c r="S307" s="208">
        <v>0</v>
      </c>
      <c r="T307" s="20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10" t="s">
        <v>267</v>
      </c>
      <c r="AT307" s="210" t="s">
        <v>122</v>
      </c>
      <c r="AU307" s="210" t="s">
        <v>77</v>
      </c>
      <c r="AY307" s="16" t="s">
        <v>120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6" t="s">
        <v>75</v>
      </c>
      <c r="BK307" s="211">
        <f>ROUND(I307*H307,2)</f>
        <v>0</v>
      </c>
      <c r="BL307" s="16" t="s">
        <v>267</v>
      </c>
      <c r="BM307" s="210" t="s">
        <v>576</v>
      </c>
    </row>
    <row r="308" s="2" customFormat="1">
      <c r="A308" s="37"/>
      <c r="B308" s="38"/>
      <c r="C308" s="39"/>
      <c r="D308" s="212" t="s">
        <v>129</v>
      </c>
      <c r="E308" s="39"/>
      <c r="F308" s="213" t="s">
        <v>577</v>
      </c>
      <c r="G308" s="39"/>
      <c r="H308" s="39"/>
      <c r="I308" s="214"/>
      <c r="J308" s="39"/>
      <c r="K308" s="39"/>
      <c r="L308" s="43"/>
      <c r="M308" s="215"/>
      <c r="N308" s="216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129</v>
      </c>
      <c r="AU308" s="16" t="s">
        <v>77</v>
      </c>
    </row>
    <row r="309" s="13" customFormat="1">
      <c r="A309" s="13"/>
      <c r="B309" s="217"/>
      <c r="C309" s="218"/>
      <c r="D309" s="219" t="s">
        <v>131</v>
      </c>
      <c r="E309" s="220" t="s">
        <v>19</v>
      </c>
      <c r="F309" s="221" t="s">
        <v>578</v>
      </c>
      <c r="G309" s="218"/>
      <c r="H309" s="222">
        <v>18.908000000000001</v>
      </c>
      <c r="I309" s="223"/>
      <c r="J309" s="218"/>
      <c r="K309" s="218"/>
      <c r="L309" s="224"/>
      <c r="M309" s="225"/>
      <c r="N309" s="226"/>
      <c r="O309" s="226"/>
      <c r="P309" s="226"/>
      <c r="Q309" s="226"/>
      <c r="R309" s="226"/>
      <c r="S309" s="226"/>
      <c r="T309" s="22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28" t="s">
        <v>131</v>
      </c>
      <c r="AU309" s="228" t="s">
        <v>77</v>
      </c>
      <c r="AV309" s="13" t="s">
        <v>77</v>
      </c>
      <c r="AW309" s="13" t="s">
        <v>31</v>
      </c>
      <c r="AX309" s="13" t="s">
        <v>75</v>
      </c>
      <c r="AY309" s="228" t="s">
        <v>120</v>
      </c>
    </row>
    <row r="310" s="2" customFormat="1" ht="16.5" customHeight="1">
      <c r="A310" s="37"/>
      <c r="B310" s="38"/>
      <c r="C310" s="199" t="s">
        <v>579</v>
      </c>
      <c r="D310" s="199" t="s">
        <v>122</v>
      </c>
      <c r="E310" s="200" t="s">
        <v>580</v>
      </c>
      <c r="F310" s="201" t="s">
        <v>581</v>
      </c>
      <c r="G310" s="202" t="s">
        <v>545</v>
      </c>
      <c r="H310" s="203">
        <v>96.668000000000006</v>
      </c>
      <c r="I310" s="204"/>
      <c r="J310" s="205">
        <f>ROUND(I310*H310,2)</f>
        <v>0</v>
      </c>
      <c r="K310" s="201" t="s">
        <v>126</v>
      </c>
      <c r="L310" s="43"/>
      <c r="M310" s="206" t="s">
        <v>19</v>
      </c>
      <c r="N310" s="207" t="s">
        <v>40</v>
      </c>
      <c r="O310" s="83"/>
      <c r="P310" s="208">
        <f>O310*H310</f>
        <v>0</v>
      </c>
      <c r="Q310" s="208">
        <v>0</v>
      </c>
      <c r="R310" s="208">
        <f>Q310*H310</f>
        <v>0</v>
      </c>
      <c r="S310" s="208">
        <v>0</v>
      </c>
      <c r="T310" s="20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10" t="s">
        <v>267</v>
      </c>
      <c r="AT310" s="210" t="s">
        <v>122</v>
      </c>
      <c r="AU310" s="210" t="s">
        <v>77</v>
      </c>
      <c r="AY310" s="16" t="s">
        <v>120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6" t="s">
        <v>75</v>
      </c>
      <c r="BK310" s="211">
        <f>ROUND(I310*H310,2)</f>
        <v>0</v>
      </c>
      <c r="BL310" s="16" t="s">
        <v>267</v>
      </c>
      <c r="BM310" s="210" t="s">
        <v>582</v>
      </c>
    </row>
    <row r="311" s="2" customFormat="1">
      <c r="A311" s="37"/>
      <c r="B311" s="38"/>
      <c r="C311" s="39"/>
      <c r="D311" s="212" t="s">
        <v>129</v>
      </c>
      <c r="E311" s="39"/>
      <c r="F311" s="213" t="s">
        <v>583</v>
      </c>
      <c r="G311" s="39"/>
      <c r="H311" s="39"/>
      <c r="I311" s="214"/>
      <c r="J311" s="39"/>
      <c r="K311" s="39"/>
      <c r="L311" s="43"/>
      <c r="M311" s="215"/>
      <c r="N311" s="216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129</v>
      </c>
      <c r="AU311" s="16" t="s">
        <v>77</v>
      </c>
    </row>
    <row r="312" s="13" customFormat="1">
      <c r="A312" s="13"/>
      <c r="B312" s="217"/>
      <c r="C312" s="218"/>
      <c r="D312" s="219" t="s">
        <v>131</v>
      </c>
      <c r="E312" s="220" t="s">
        <v>19</v>
      </c>
      <c r="F312" s="221" t="s">
        <v>584</v>
      </c>
      <c r="G312" s="218"/>
      <c r="H312" s="222">
        <v>96.668000000000006</v>
      </c>
      <c r="I312" s="223"/>
      <c r="J312" s="218"/>
      <c r="K312" s="218"/>
      <c r="L312" s="224"/>
      <c r="M312" s="225"/>
      <c r="N312" s="226"/>
      <c r="O312" s="226"/>
      <c r="P312" s="226"/>
      <c r="Q312" s="226"/>
      <c r="R312" s="226"/>
      <c r="S312" s="226"/>
      <c r="T312" s="22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8" t="s">
        <v>131</v>
      </c>
      <c r="AU312" s="228" t="s">
        <v>77</v>
      </c>
      <c r="AV312" s="13" t="s">
        <v>77</v>
      </c>
      <c r="AW312" s="13" t="s">
        <v>31</v>
      </c>
      <c r="AX312" s="13" t="s">
        <v>75</v>
      </c>
      <c r="AY312" s="228" t="s">
        <v>120</v>
      </c>
    </row>
    <row r="313" s="2" customFormat="1" ht="16.5" customHeight="1">
      <c r="A313" s="37"/>
      <c r="B313" s="38"/>
      <c r="C313" s="199" t="s">
        <v>585</v>
      </c>
      <c r="D313" s="199" t="s">
        <v>122</v>
      </c>
      <c r="E313" s="200" t="s">
        <v>586</v>
      </c>
      <c r="F313" s="201" t="s">
        <v>587</v>
      </c>
      <c r="G313" s="202" t="s">
        <v>125</v>
      </c>
      <c r="H313" s="203">
        <v>1270</v>
      </c>
      <c r="I313" s="204"/>
      <c r="J313" s="205">
        <f>ROUND(I313*H313,2)</f>
        <v>0</v>
      </c>
      <c r="K313" s="201" t="s">
        <v>126</v>
      </c>
      <c r="L313" s="43"/>
      <c r="M313" s="206" t="s">
        <v>19</v>
      </c>
      <c r="N313" s="207" t="s">
        <v>40</v>
      </c>
      <c r="O313" s="83"/>
      <c r="P313" s="208">
        <f>O313*H313</f>
        <v>0</v>
      </c>
      <c r="Q313" s="208">
        <v>0</v>
      </c>
      <c r="R313" s="208">
        <f>Q313*H313</f>
        <v>0</v>
      </c>
      <c r="S313" s="208">
        <v>0</v>
      </c>
      <c r="T313" s="20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10" t="s">
        <v>267</v>
      </c>
      <c r="AT313" s="210" t="s">
        <v>122</v>
      </c>
      <c r="AU313" s="210" t="s">
        <v>77</v>
      </c>
      <c r="AY313" s="16" t="s">
        <v>120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6" t="s">
        <v>75</v>
      </c>
      <c r="BK313" s="211">
        <f>ROUND(I313*H313,2)</f>
        <v>0</v>
      </c>
      <c r="BL313" s="16" t="s">
        <v>267</v>
      </c>
      <c r="BM313" s="210" t="s">
        <v>588</v>
      </c>
    </row>
    <row r="314" s="2" customFormat="1">
      <c r="A314" s="37"/>
      <c r="B314" s="38"/>
      <c r="C314" s="39"/>
      <c r="D314" s="212" t="s">
        <v>129</v>
      </c>
      <c r="E314" s="39"/>
      <c r="F314" s="213" t="s">
        <v>589</v>
      </c>
      <c r="G314" s="39"/>
      <c r="H314" s="39"/>
      <c r="I314" s="214"/>
      <c r="J314" s="39"/>
      <c r="K314" s="39"/>
      <c r="L314" s="43"/>
      <c r="M314" s="215"/>
      <c r="N314" s="216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129</v>
      </c>
      <c r="AU314" s="16" t="s">
        <v>77</v>
      </c>
    </row>
    <row r="315" s="13" customFormat="1">
      <c r="A315" s="13"/>
      <c r="B315" s="217"/>
      <c r="C315" s="218"/>
      <c r="D315" s="219" t="s">
        <v>131</v>
      </c>
      <c r="E315" s="220" t="s">
        <v>19</v>
      </c>
      <c r="F315" s="221" t="s">
        <v>590</v>
      </c>
      <c r="G315" s="218"/>
      <c r="H315" s="222">
        <v>1270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8" t="s">
        <v>131</v>
      </c>
      <c r="AU315" s="228" t="s">
        <v>77</v>
      </c>
      <c r="AV315" s="13" t="s">
        <v>77</v>
      </c>
      <c r="AW315" s="13" t="s">
        <v>31</v>
      </c>
      <c r="AX315" s="13" t="s">
        <v>75</v>
      </c>
      <c r="AY315" s="228" t="s">
        <v>120</v>
      </c>
    </row>
    <row r="316" s="2" customFormat="1" ht="24.15" customHeight="1">
      <c r="A316" s="37"/>
      <c r="B316" s="38"/>
      <c r="C316" s="199" t="s">
        <v>591</v>
      </c>
      <c r="D316" s="199" t="s">
        <v>122</v>
      </c>
      <c r="E316" s="200" t="s">
        <v>592</v>
      </c>
      <c r="F316" s="201" t="s">
        <v>593</v>
      </c>
      <c r="G316" s="202" t="s">
        <v>125</v>
      </c>
      <c r="H316" s="203">
        <v>108</v>
      </c>
      <c r="I316" s="204"/>
      <c r="J316" s="205">
        <f>ROUND(I316*H316,2)</f>
        <v>0</v>
      </c>
      <c r="K316" s="201" t="s">
        <v>126</v>
      </c>
      <c r="L316" s="43"/>
      <c r="M316" s="206" t="s">
        <v>19</v>
      </c>
      <c r="N316" s="207" t="s">
        <v>40</v>
      </c>
      <c r="O316" s="83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10" t="s">
        <v>267</v>
      </c>
      <c r="AT316" s="210" t="s">
        <v>122</v>
      </c>
      <c r="AU316" s="210" t="s">
        <v>77</v>
      </c>
      <c r="AY316" s="16" t="s">
        <v>120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6" t="s">
        <v>75</v>
      </c>
      <c r="BK316" s="211">
        <f>ROUND(I316*H316,2)</f>
        <v>0</v>
      </c>
      <c r="BL316" s="16" t="s">
        <v>267</v>
      </c>
      <c r="BM316" s="210" t="s">
        <v>594</v>
      </c>
    </row>
    <row r="317" s="2" customFormat="1">
      <c r="A317" s="37"/>
      <c r="B317" s="38"/>
      <c r="C317" s="39"/>
      <c r="D317" s="212" t="s">
        <v>129</v>
      </c>
      <c r="E317" s="39"/>
      <c r="F317" s="213" t="s">
        <v>595</v>
      </c>
      <c r="G317" s="39"/>
      <c r="H317" s="39"/>
      <c r="I317" s="214"/>
      <c r="J317" s="39"/>
      <c r="K317" s="39"/>
      <c r="L317" s="43"/>
      <c r="M317" s="215"/>
      <c r="N317" s="216"/>
      <c r="O317" s="83"/>
      <c r="P317" s="83"/>
      <c r="Q317" s="83"/>
      <c r="R317" s="83"/>
      <c r="S317" s="83"/>
      <c r="T317" s="84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129</v>
      </c>
      <c r="AU317" s="16" t="s">
        <v>77</v>
      </c>
    </row>
    <row r="318" s="13" customFormat="1">
      <c r="A318" s="13"/>
      <c r="B318" s="217"/>
      <c r="C318" s="218"/>
      <c r="D318" s="219" t="s">
        <v>131</v>
      </c>
      <c r="E318" s="220" t="s">
        <v>19</v>
      </c>
      <c r="F318" s="221" t="s">
        <v>148</v>
      </c>
      <c r="G318" s="218"/>
      <c r="H318" s="222">
        <v>108</v>
      </c>
      <c r="I318" s="223"/>
      <c r="J318" s="218"/>
      <c r="K318" s="218"/>
      <c r="L318" s="224"/>
      <c r="M318" s="225"/>
      <c r="N318" s="226"/>
      <c r="O318" s="226"/>
      <c r="P318" s="226"/>
      <c r="Q318" s="226"/>
      <c r="R318" s="226"/>
      <c r="S318" s="226"/>
      <c r="T318" s="22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8" t="s">
        <v>131</v>
      </c>
      <c r="AU318" s="228" t="s">
        <v>77</v>
      </c>
      <c r="AV318" s="13" t="s">
        <v>77</v>
      </c>
      <c r="AW318" s="13" t="s">
        <v>31</v>
      </c>
      <c r="AX318" s="13" t="s">
        <v>75</v>
      </c>
      <c r="AY318" s="228" t="s">
        <v>120</v>
      </c>
    </row>
    <row r="319" s="2" customFormat="1" ht="16.5" customHeight="1">
      <c r="A319" s="37"/>
      <c r="B319" s="38"/>
      <c r="C319" s="199" t="s">
        <v>596</v>
      </c>
      <c r="D319" s="199" t="s">
        <v>122</v>
      </c>
      <c r="E319" s="200" t="s">
        <v>597</v>
      </c>
      <c r="F319" s="201" t="s">
        <v>598</v>
      </c>
      <c r="G319" s="202" t="s">
        <v>125</v>
      </c>
      <c r="H319" s="203">
        <v>1270</v>
      </c>
      <c r="I319" s="204"/>
      <c r="J319" s="205">
        <f>ROUND(I319*H319,2)</f>
        <v>0</v>
      </c>
      <c r="K319" s="201" t="s">
        <v>126</v>
      </c>
      <c r="L319" s="43"/>
      <c r="M319" s="206" t="s">
        <v>19</v>
      </c>
      <c r="N319" s="207" t="s">
        <v>40</v>
      </c>
      <c r="O319" s="83"/>
      <c r="P319" s="208">
        <f>O319*H319</f>
        <v>0</v>
      </c>
      <c r="Q319" s="208">
        <v>3.0000000000000001E-05</v>
      </c>
      <c r="R319" s="208">
        <f>Q319*H319</f>
        <v>0.038100000000000002</v>
      </c>
      <c r="S319" s="208">
        <v>0</v>
      </c>
      <c r="T319" s="20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10" t="s">
        <v>267</v>
      </c>
      <c r="AT319" s="210" t="s">
        <v>122</v>
      </c>
      <c r="AU319" s="210" t="s">
        <v>77</v>
      </c>
      <c r="AY319" s="16" t="s">
        <v>120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6" t="s">
        <v>75</v>
      </c>
      <c r="BK319" s="211">
        <f>ROUND(I319*H319,2)</f>
        <v>0</v>
      </c>
      <c r="BL319" s="16" t="s">
        <v>267</v>
      </c>
      <c r="BM319" s="210" t="s">
        <v>599</v>
      </c>
    </row>
    <row r="320" s="2" customFormat="1">
      <c r="A320" s="37"/>
      <c r="B320" s="38"/>
      <c r="C320" s="39"/>
      <c r="D320" s="212" t="s">
        <v>129</v>
      </c>
      <c r="E320" s="39"/>
      <c r="F320" s="213" t="s">
        <v>600</v>
      </c>
      <c r="G320" s="39"/>
      <c r="H320" s="39"/>
      <c r="I320" s="214"/>
      <c r="J320" s="39"/>
      <c r="K320" s="39"/>
      <c r="L320" s="43"/>
      <c r="M320" s="215"/>
      <c r="N320" s="216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129</v>
      </c>
      <c r="AU320" s="16" t="s">
        <v>77</v>
      </c>
    </row>
    <row r="321" s="13" customFormat="1">
      <c r="A321" s="13"/>
      <c r="B321" s="217"/>
      <c r="C321" s="218"/>
      <c r="D321" s="219" t="s">
        <v>131</v>
      </c>
      <c r="E321" s="220" t="s">
        <v>19</v>
      </c>
      <c r="F321" s="221" t="s">
        <v>590</v>
      </c>
      <c r="G321" s="218"/>
      <c r="H321" s="222">
        <v>1270</v>
      </c>
      <c r="I321" s="223"/>
      <c r="J321" s="218"/>
      <c r="K321" s="218"/>
      <c r="L321" s="224"/>
      <c r="M321" s="225"/>
      <c r="N321" s="226"/>
      <c r="O321" s="226"/>
      <c r="P321" s="226"/>
      <c r="Q321" s="226"/>
      <c r="R321" s="226"/>
      <c r="S321" s="226"/>
      <c r="T321" s="22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8" t="s">
        <v>131</v>
      </c>
      <c r="AU321" s="228" t="s">
        <v>77</v>
      </c>
      <c r="AV321" s="13" t="s">
        <v>77</v>
      </c>
      <c r="AW321" s="13" t="s">
        <v>31</v>
      </c>
      <c r="AX321" s="13" t="s">
        <v>75</v>
      </c>
      <c r="AY321" s="228" t="s">
        <v>120</v>
      </c>
    </row>
    <row r="322" s="2" customFormat="1" ht="16.5" customHeight="1">
      <c r="A322" s="37"/>
      <c r="B322" s="38"/>
      <c r="C322" s="199" t="s">
        <v>601</v>
      </c>
      <c r="D322" s="199" t="s">
        <v>122</v>
      </c>
      <c r="E322" s="200" t="s">
        <v>602</v>
      </c>
      <c r="F322" s="201" t="s">
        <v>603</v>
      </c>
      <c r="G322" s="202" t="s">
        <v>545</v>
      </c>
      <c r="H322" s="203">
        <v>11.827999999999999</v>
      </c>
      <c r="I322" s="204"/>
      <c r="J322" s="205">
        <f>ROUND(I322*H322,2)</f>
        <v>0</v>
      </c>
      <c r="K322" s="201" t="s">
        <v>126</v>
      </c>
      <c r="L322" s="43"/>
      <c r="M322" s="206" t="s">
        <v>19</v>
      </c>
      <c r="N322" s="207" t="s">
        <v>40</v>
      </c>
      <c r="O322" s="83"/>
      <c r="P322" s="208">
        <f>O322*H322</f>
        <v>0</v>
      </c>
      <c r="Q322" s="208">
        <v>2.3010199999999998</v>
      </c>
      <c r="R322" s="208">
        <f>Q322*H322</f>
        <v>27.216464559999995</v>
      </c>
      <c r="S322" s="208">
        <v>0</v>
      </c>
      <c r="T322" s="20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10" t="s">
        <v>267</v>
      </c>
      <c r="AT322" s="210" t="s">
        <v>122</v>
      </c>
      <c r="AU322" s="210" t="s">
        <v>77</v>
      </c>
      <c r="AY322" s="16" t="s">
        <v>120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6" t="s">
        <v>75</v>
      </c>
      <c r="BK322" s="211">
        <f>ROUND(I322*H322,2)</f>
        <v>0</v>
      </c>
      <c r="BL322" s="16" t="s">
        <v>267</v>
      </c>
      <c r="BM322" s="210" t="s">
        <v>604</v>
      </c>
    </row>
    <row r="323" s="2" customFormat="1">
      <c r="A323" s="37"/>
      <c r="B323" s="38"/>
      <c r="C323" s="39"/>
      <c r="D323" s="212" t="s">
        <v>129</v>
      </c>
      <c r="E323" s="39"/>
      <c r="F323" s="213" t="s">
        <v>605</v>
      </c>
      <c r="G323" s="39"/>
      <c r="H323" s="39"/>
      <c r="I323" s="214"/>
      <c r="J323" s="39"/>
      <c r="K323" s="39"/>
      <c r="L323" s="43"/>
      <c r="M323" s="215"/>
      <c r="N323" s="216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129</v>
      </c>
      <c r="AU323" s="16" t="s">
        <v>77</v>
      </c>
    </row>
    <row r="324" s="13" customFormat="1">
      <c r="A324" s="13"/>
      <c r="B324" s="217"/>
      <c r="C324" s="218"/>
      <c r="D324" s="219" t="s">
        <v>131</v>
      </c>
      <c r="E324" s="220" t="s">
        <v>19</v>
      </c>
      <c r="F324" s="221" t="s">
        <v>606</v>
      </c>
      <c r="G324" s="218"/>
      <c r="H324" s="222">
        <v>11.827999999999999</v>
      </c>
      <c r="I324" s="223"/>
      <c r="J324" s="218"/>
      <c r="K324" s="218"/>
      <c r="L324" s="224"/>
      <c r="M324" s="225"/>
      <c r="N324" s="226"/>
      <c r="O324" s="226"/>
      <c r="P324" s="226"/>
      <c r="Q324" s="226"/>
      <c r="R324" s="226"/>
      <c r="S324" s="226"/>
      <c r="T324" s="22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8" t="s">
        <v>131</v>
      </c>
      <c r="AU324" s="228" t="s">
        <v>77</v>
      </c>
      <c r="AV324" s="13" t="s">
        <v>77</v>
      </c>
      <c r="AW324" s="13" t="s">
        <v>31</v>
      </c>
      <c r="AX324" s="13" t="s">
        <v>75</v>
      </c>
      <c r="AY324" s="228" t="s">
        <v>120</v>
      </c>
    </row>
    <row r="325" s="2" customFormat="1" ht="16.5" customHeight="1">
      <c r="A325" s="37"/>
      <c r="B325" s="38"/>
      <c r="C325" s="230" t="s">
        <v>607</v>
      </c>
      <c r="D325" s="230" t="s">
        <v>233</v>
      </c>
      <c r="E325" s="231" t="s">
        <v>608</v>
      </c>
      <c r="F325" s="232" t="s">
        <v>609</v>
      </c>
      <c r="G325" s="233" t="s">
        <v>241</v>
      </c>
      <c r="H325" s="234">
        <v>27</v>
      </c>
      <c r="I325" s="235"/>
      <c r="J325" s="236">
        <f>ROUND(I325*H325,2)</f>
        <v>0</v>
      </c>
      <c r="K325" s="232" t="s">
        <v>126</v>
      </c>
      <c r="L325" s="237"/>
      <c r="M325" s="238" t="s">
        <v>19</v>
      </c>
      <c r="N325" s="239" t="s">
        <v>40</v>
      </c>
      <c r="O325" s="83"/>
      <c r="P325" s="208">
        <f>O325*H325</f>
        <v>0</v>
      </c>
      <c r="Q325" s="208">
        <v>0.067000000000000004</v>
      </c>
      <c r="R325" s="208">
        <f>Q325*H325</f>
        <v>1.8090000000000002</v>
      </c>
      <c r="S325" s="208">
        <v>0</v>
      </c>
      <c r="T325" s="20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10" t="s">
        <v>311</v>
      </c>
      <c r="AT325" s="210" t="s">
        <v>233</v>
      </c>
      <c r="AU325" s="210" t="s">
        <v>77</v>
      </c>
      <c r="AY325" s="16" t="s">
        <v>120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6" t="s">
        <v>75</v>
      </c>
      <c r="BK325" s="211">
        <f>ROUND(I325*H325,2)</f>
        <v>0</v>
      </c>
      <c r="BL325" s="16" t="s">
        <v>311</v>
      </c>
      <c r="BM325" s="210" t="s">
        <v>610</v>
      </c>
    </row>
    <row r="326" s="2" customFormat="1" ht="16.5" customHeight="1">
      <c r="A326" s="37"/>
      <c r="B326" s="38"/>
      <c r="C326" s="230" t="s">
        <v>611</v>
      </c>
      <c r="D326" s="230" t="s">
        <v>233</v>
      </c>
      <c r="E326" s="231" t="s">
        <v>612</v>
      </c>
      <c r="F326" s="232" t="s">
        <v>613</v>
      </c>
      <c r="G326" s="233" t="s">
        <v>241</v>
      </c>
      <c r="H326" s="234">
        <v>26</v>
      </c>
      <c r="I326" s="235"/>
      <c r="J326" s="236">
        <f>ROUND(I326*H326,2)</f>
        <v>0</v>
      </c>
      <c r="K326" s="232" t="s">
        <v>19</v>
      </c>
      <c r="L326" s="237"/>
      <c r="M326" s="238" t="s">
        <v>19</v>
      </c>
      <c r="N326" s="239" t="s">
        <v>40</v>
      </c>
      <c r="O326" s="83"/>
      <c r="P326" s="208">
        <f>O326*H326</f>
        <v>0</v>
      </c>
      <c r="Q326" s="208">
        <v>0.0035000000000000001</v>
      </c>
      <c r="R326" s="208">
        <f>Q326*H326</f>
        <v>0.090999999999999998</v>
      </c>
      <c r="S326" s="208">
        <v>0</v>
      </c>
      <c r="T326" s="20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10" t="s">
        <v>311</v>
      </c>
      <c r="AT326" s="210" t="s">
        <v>233</v>
      </c>
      <c r="AU326" s="210" t="s">
        <v>77</v>
      </c>
      <c r="AY326" s="16" t="s">
        <v>120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6" t="s">
        <v>75</v>
      </c>
      <c r="BK326" s="211">
        <f>ROUND(I326*H326,2)</f>
        <v>0</v>
      </c>
      <c r="BL326" s="16" t="s">
        <v>311</v>
      </c>
      <c r="BM326" s="210" t="s">
        <v>614</v>
      </c>
    </row>
    <row r="327" s="2" customFormat="1" ht="24.15" customHeight="1">
      <c r="A327" s="37"/>
      <c r="B327" s="38"/>
      <c r="C327" s="230" t="s">
        <v>615</v>
      </c>
      <c r="D327" s="230" t="s">
        <v>233</v>
      </c>
      <c r="E327" s="231" t="s">
        <v>616</v>
      </c>
      <c r="F327" s="232" t="s">
        <v>617</v>
      </c>
      <c r="G327" s="233" t="s">
        <v>241</v>
      </c>
      <c r="H327" s="234">
        <v>6.2999999999999998</v>
      </c>
      <c r="I327" s="235"/>
      <c r="J327" s="236">
        <f>ROUND(I327*H327,2)</f>
        <v>0</v>
      </c>
      <c r="K327" s="232" t="s">
        <v>19</v>
      </c>
      <c r="L327" s="237"/>
      <c r="M327" s="238" t="s">
        <v>19</v>
      </c>
      <c r="N327" s="239" t="s">
        <v>40</v>
      </c>
      <c r="O327" s="83"/>
      <c r="P327" s="208">
        <f>O327*H327</f>
        <v>0</v>
      </c>
      <c r="Q327" s="208">
        <v>0.01311</v>
      </c>
      <c r="R327" s="208">
        <f>Q327*H327</f>
        <v>0.082593</v>
      </c>
      <c r="S327" s="208">
        <v>0</v>
      </c>
      <c r="T327" s="20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10" t="s">
        <v>311</v>
      </c>
      <c r="AT327" s="210" t="s">
        <v>233</v>
      </c>
      <c r="AU327" s="210" t="s">
        <v>77</v>
      </c>
      <c r="AY327" s="16" t="s">
        <v>120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6" t="s">
        <v>75</v>
      </c>
      <c r="BK327" s="211">
        <f>ROUND(I327*H327,2)</f>
        <v>0</v>
      </c>
      <c r="BL327" s="16" t="s">
        <v>311</v>
      </c>
      <c r="BM327" s="210" t="s">
        <v>618</v>
      </c>
    </row>
    <row r="328" s="2" customFormat="1">
      <c r="A328" s="37"/>
      <c r="B328" s="38"/>
      <c r="C328" s="39"/>
      <c r="D328" s="219" t="s">
        <v>187</v>
      </c>
      <c r="E328" s="39"/>
      <c r="F328" s="229" t="s">
        <v>619</v>
      </c>
      <c r="G328" s="39"/>
      <c r="H328" s="39"/>
      <c r="I328" s="214"/>
      <c r="J328" s="39"/>
      <c r="K328" s="39"/>
      <c r="L328" s="43"/>
      <c r="M328" s="215"/>
      <c r="N328" s="216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187</v>
      </c>
      <c r="AU328" s="16" t="s">
        <v>77</v>
      </c>
    </row>
    <row r="329" s="2" customFormat="1" ht="16.5" customHeight="1">
      <c r="A329" s="37"/>
      <c r="B329" s="38"/>
      <c r="C329" s="230" t="s">
        <v>620</v>
      </c>
      <c r="D329" s="230" t="s">
        <v>233</v>
      </c>
      <c r="E329" s="231" t="s">
        <v>621</v>
      </c>
      <c r="F329" s="232" t="s">
        <v>622</v>
      </c>
      <c r="G329" s="233" t="s">
        <v>241</v>
      </c>
      <c r="H329" s="234">
        <v>0.5</v>
      </c>
      <c r="I329" s="235"/>
      <c r="J329" s="236">
        <f>ROUND(I329*H329,2)</f>
        <v>0</v>
      </c>
      <c r="K329" s="232" t="s">
        <v>19</v>
      </c>
      <c r="L329" s="237"/>
      <c r="M329" s="238" t="s">
        <v>19</v>
      </c>
      <c r="N329" s="239" t="s">
        <v>40</v>
      </c>
      <c r="O329" s="83"/>
      <c r="P329" s="208">
        <f>O329*H329</f>
        <v>0</v>
      </c>
      <c r="Q329" s="208">
        <v>0.0027000000000000001</v>
      </c>
      <c r="R329" s="208">
        <f>Q329*H329</f>
        <v>0.0013500000000000001</v>
      </c>
      <c r="S329" s="208">
        <v>0</v>
      </c>
      <c r="T329" s="20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10" t="s">
        <v>311</v>
      </c>
      <c r="AT329" s="210" t="s">
        <v>233</v>
      </c>
      <c r="AU329" s="210" t="s">
        <v>77</v>
      </c>
      <c r="AY329" s="16" t="s">
        <v>120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6" t="s">
        <v>75</v>
      </c>
      <c r="BK329" s="211">
        <f>ROUND(I329*H329,2)</f>
        <v>0</v>
      </c>
      <c r="BL329" s="16" t="s">
        <v>311</v>
      </c>
      <c r="BM329" s="210" t="s">
        <v>623</v>
      </c>
    </row>
    <row r="330" s="2" customFormat="1" ht="37.8" customHeight="1">
      <c r="A330" s="37"/>
      <c r="B330" s="38"/>
      <c r="C330" s="199" t="s">
        <v>624</v>
      </c>
      <c r="D330" s="199" t="s">
        <v>122</v>
      </c>
      <c r="E330" s="200" t="s">
        <v>625</v>
      </c>
      <c r="F330" s="201" t="s">
        <v>626</v>
      </c>
      <c r="G330" s="202" t="s">
        <v>175</v>
      </c>
      <c r="H330" s="203">
        <v>1212</v>
      </c>
      <c r="I330" s="204"/>
      <c r="J330" s="205">
        <f>ROUND(I330*H330,2)</f>
        <v>0</v>
      </c>
      <c r="K330" s="201" t="s">
        <v>126</v>
      </c>
      <c r="L330" s="43"/>
      <c r="M330" s="206" t="s">
        <v>19</v>
      </c>
      <c r="N330" s="207" t="s">
        <v>40</v>
      </c>
      <c r="O330" s="83"/>
      <c r="P330" s="208">
        <f>O330*H330</f>
        <v>0</v>
      </c>
      <c r="Q330" s="208">
        <v>0</v>
      </c>
      <c r="R330" s="208">
        <f>Q330*H330</f>
        <v>0</v>
      </c>
      <c r="S330" s="208">
        <v>0</v>
      </c>
      <c r="T330" s="20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10" t="s">
        <v>267</v>
      </c>
      <c r="AT330" s="210" t="s">
        <v>122</v>
      </c>
      <c r="AU330" s="210" t="s">
        <v>77</v>
      </c>
      <c r="AY330" s="16" t="s">
        <v>120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6" t="s">
        <v>75</v>
      </c>
      <c r="BK330" s="211">
        <f>ROUND(I330*H330,2)</f>
        <v>0</v>
      </c>
      <c r="BL330" s="16" t="s">
        <v>267</v>
      </c>
      <c r="BM330" s="210" t="s">
        <v>627</v>
      </c>
    </row>
    <row r="331" s="2" customFormat="1">
      <c r="A331" s="37"/>
      <c r="B331" s="38"/>
      <c r="C331" s="39"/>
      <c r="D331" s="212" t="s">
        <v>129</v>
      </c>
      <c r="E331" s="39"/>
      <c r="F331" s="213" t="s">
        <v>628</v>
      </c>
      <c r="G331" s="39"/>
      <c r="H331" s="39"/>
      <c r="I331" s="214"/>
      <c r="J331" s="39"/>
      <c r="K331" s="39"/>
      <c r="L331" s="43"/>
      <c r="M331" s="215"/>
      <c r="N331" s="216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129</v>
      </c>
      <c r="AU331" s="16" t="s">
        <v>77</v>
      </c>
    </row>
    <row r="332" s="13" customFormat="1">
      <c r="A332" s="13"/>
      <c r="B332" s="217"/>
      <c r="C332" s="218"/>
      <c r="D332" s="219" t="s">
        <v>131</v>
      </c>
      <c r="E332" s="220" t="s">
        <v>19</v>
      </c>
      <c r="F332" s="221" t="s">
        <v>629</v>
      </c>
      <c r="G332" s="218"/>
      <c r="H332" s="222">
        <v>1212</v>
      </c>
      <c r="I332" s="223"/>
      <c r="J332" s="218"/>
      <c r="K332" s="218"/>
      <c r="L332" s="224"/>
      <c r="M332" s="225"/>
      <c r="N332" s="226"/>
      <c r="O332" s="226"/>
      <c r="P332" s="226"/>
      <c r="Q332" s="226"/>
      <c r="R332" s="226"/>
      <c r="S332" s="226"/>
      <c r="T332" s="22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8" t="s">
        <v>131</v>
      </c>
      <c r="AU332" s="228" t="s">
        <v>77</v>
      </c>
      <c r="AV332" s="13" t="s">
        <v>77</v>
      </c>
      <c r="AW332" s="13" t="s">
        <v>31</v>
      </c>
      <c r="AX332" s="13" t="s">
        <v>75</v>
      </c>
      <c r="AY332" s="228" t="s">
        <v>120</v>
      </c>
    </row>
    <row r="333" s="2" customFormat="1" ht="24.15" customHeight="1">
      <c r="A333" s="37"/>
      <c r="B333" s="38"/>
      <c r="C333" s="199" t="s">
        <v>630</v>
      </c>
      <c r="D333" s="199" t="s">
        <v>122</v>
      </c>
      <c r="E333" s="200" t="s">
        <v>631</v>
      </c>
      <c r="F333" s="201" t="s">
        <v>632</v>
      </c>
      <c r="G333" s="202" t="s">
        <v>545</v>
      </c>
      <c r="H333" s="203">
        <v>89.405000000000001</v>
      </c>
      <c r="I333" s="204"/>
      <c r="J333" s="205">
        <f>ROUND(I333*H333,2)</f>
        <v>0</v>
      </c>
      <c r="K333" s="201" t="s">
        <v>126</v>
      </c>
      <c r="L333" s="43"/>
      <c r="M333" s="206" t="s">
        <v>19</v>
      </c>
      <c r="N333" s="207" t="s">
        <v>40</v>
      </c>
      <c r="O333" s="83"/>
      <c r="P333" s="208">
        <f>O333*H333</f>
        <v>0</v>
      </c>
      <c r="Q333" s="208">
        <v>0</v>
      </c>
      <c r="R333" s="208">
        <f>Q333*H333</f>
        <v>0</v>
      </c>
      <c r="S333" s="208">
        <v>0</v>
      </c>
      <c r="T333" s="20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10" t="s">
        <v>267</v>
      </c>
      <c r="AT333" s="210" t="s">
        <v>122</v>
      </c>
      <c r="AU333" s="210" t="s">
        <v>77</v>
      </c>
      <c r="AY333" s="16" t="s">
        <v>120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6" t="s">
        <v>75</v>
      </c>
      <c r="BK333" s="211">
        <f>ROUND(I333*H333,2)</f>
        <v>0</v>
      </c>
      <c r="BL333" s="16" t="s">
        <v>267</v>
      </c>
      <c r="BM333" s="210" t="s">
        <v>633</v>
      </c>
    </row>
    <row r="334" s="2" customFormat="1">
      <c r="A334" s="37"/>
      <c r="B334" s="38"/>
      <c r="C334" s="39"/>
      <c r="D334" s="212" t="s">
        <v>129</v>
      </c>
      <c r="E334" s="39"/>
      <c r="F334" s="213" t="s">
        <v>634</v>
      </c>
      <c r="G334" s="39"/>
      <c r="H334" s="39"/>
      <c r="I334" s="214"/>
      <c r="J334" s="39"/>
      <c r="K334" s="39"/>
      <c r="L334" s="43"/>
      <c r="M334" s="215"/>
      <c r="N334" s="216"/>
      <c r="O334" s="83"/>
      <c r="P334" s="83"/>
      <c r="Q334" s="83"/>
      <c r="R334" s="83"/>
      <c r="S334" s="83"/>
      <c r="T334" s="84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129</v>
      </c>
      <c r="AU334" s="16" t="s">
        <v>77</v>
      </c>
    </row>
    <row r="335" s="13" customFormat="1">
      <c r="A335" s="13"/>
      <c r="B335" s="217"/>
      <c r="C335" s="218"/>
      <c r="D335" s="219" t="s">
        <v>131</v>
      </c>
      <c r="E335" s="220" t="s">
        <v>19</v>
      </c>
      <c r="F335" s="221" t="s">
        <v>635</v>
      </c>
      <c r="G335" s="218"/>
      <c r="H335" s="222">
        <v>10.1</v>
      </c>
      <c r="I335" s="223"/>
      <c r="J335" s="218"/>
      <c r="K335" s="218"/>
      <c r="L335" s="224"/>
      <c r="M335" s="225"/>
      <c r="N335" s="226"/>
      <c r="O335" s="226"/>
      <c r="P335" s="226"/>
      <c r="Q335" s="226"/>
      <c r="R335" s="226"/>
      <c r="S335" s="226"/>
      <c r="T335" s="22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8" t="s">
        <v>131</v>
      </c>
      <c r="AU335" s="228" t="s">
        <v>77</v>
      </c>
      <c r="AV335" s="13" t="s">
        <v>77</v>
      </c>
      <c r="AW335" s="13" t="s">
        <v>31</v>
      </c>
      <c r="AX335" s="13" t="s">
        <v>69</v>
      </c>
      <c r="AY335" s="228" t="s">
        <v>120</v>
      </c>
    </row>
    <row r="336" s="13" customFormat="1">
      <c r="A336" s="13"/>
      <c r="B336" s="217"/>
      <c r="C336" s="218"/>
      <c r="D336" s="219" t="s">
        <v>131</v>
      </c>
      <c r="E336" s="220" t="s">
        <v>19</v>
      </c>
      <c r="F336" s="221" t="s">
        <v>549</v>
      </c>
      <c r="G336" s="218"/>
      <c r="H336" s="222">
        <v>36.104999999999997</v>
      </c>
      <c r="I336" s="223"/>
      <c r="J336" s="218"/>
      <c r="K336" s="218"/>
      <c r="L336" s="224"/>
      <c r="M336" s="225"/>
      <c r="N336" s="226"/>
      <c r="O336" s="226"/>
      <c r="P336" s="226"/>
      <c r="Q336" s="226"/>
      <c r="R336" s="226"/>
      <c r="S336" s="226"/>
      <c r="T336" s="22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28" t="s">
        <v>131</v>
      </c>
      <c r="AU336" s="228" t="s">
        <v>77</v>
      </c>
      <c r="AV336" s="13" t="s">
        <v>77</v>
      </c>
      <c r="AW336" s="13" t="s">
        <v>31</v>
      </c>
      <c r="AX336" s="13" t="s">
        <v>69</v>
      </c>
      <c r="AY336" s="228" t="s">
        <v>120</v>
      </c>
    </row>
    <row r="337" s="13" customFormat="1">
      <c r="A337" s="13"/>
      <c r="B337" s="217"/>
      <c r="C337" s="218"/>
      <c r="D337" s="219" t="s">
        <v>131</v>
      </c>
      <c r="E337" s="220" t="s">
        <v>19</v>
      </c>
      <c r="F337" s="221" t="s">
        <v>557</v>
      </c>
      <c r="G337" s="218"/>
      <c r="H337" s="222">
        <v>43.200000000000003</v>
      </c>
      <c r="I337" s="223"/>
      <c r="J337" s="218"/>
      <c r="K337" s="218"/>
      <c r="L337" s="224"/>
      <c r="M337" s="225"/>
      <c r="N337" s="226"/>
      <c r="O337" s="226"/>
      <c r="P337" s="226"/>
      <c r="Q337" s="226"/>
      <c r="R337" s="226"/>
      <c r="S337" s="226"/>
      <c r="T337" s="22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28" t="s">
        <v>131</v>
      </c>
      <c r="AU337" s="228" t="s">
        <v>77</v>
      </c>
      <c r="AV337" s="13" t="s">
        <v>77</v>
      </c>
      <c r="AW337" s="13" t="s">
        <v>31</v>
      </c>
      <c r="AX337" s="13" t="s">
        <v>69</v>
      </c>
      <c r="AY337" s="228" t="s">
        <v>120</v>
      </c>
    </row>
    <row r="338" s="14" customFormat="1">
      <c r="A338" s="14"/>
      <c r="B338" s="241"/>
      <c r="C338" s="242"/>
      <c r="D338" s="219" t="s">
        <v>131</v>
      </c>
      <c r="E338" s="243" t="s">
        <v>19</v>
      </c>
      <c r="F338" s="244" t="s">
        <v>550</v>
      </c>
      <c r="G338" s="242"/>
      <c r="H338" s="245">
        <v>89.405000000000001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1" t="s">
        <v>131</v>
      </c>
      <c r="AU338" s="251" t="s">
        <v>77</v>
      </c>
      <c r="AV338" s="14" t="s">
        <v>127</v>
      </c>
      <c r="AW338" s="14" t="s">
        <v>31</v>
      </c>
      <c r="AX338" s="14" t="s">
        <v>75</v>
      </c>
      <c r="AY338" s="251" t="s">
        <v>120</v>
      </c>
    </row>
    <row r="339" s="2" customFormat="1" ht="24.15" customHeight="1">
      <c r="A339" s="37"/>
      <c r="B339" s="38"/>
      <c r="C339" s="199" t="s">
        <v>636</v>
      </c>
      <c r="D339" s="199" t="s">
        <v>122</v>
      </c>
      <c r="E339" s="200" t="s">
        <v>637</v>
      </c>
      <c r="F339" s="201" t="s">
        <v>638</v>
      </c>
      <c r="G339" s="202" t="s">
        <v>175</v>
      </c>
      <c r="H339" s="203">
        <v>34</v>
      </c>
      <c r="I339" s="204"/>
      <c r="J339" s="205">
        <f>ROUND(I339*H339,2)</f>
        <v>0</v>
      </c>
      <c r="K339" s="201" t="s">
        <v>126</v>
      </c>
      <c r="L339" s="43"/>
      <c r="M339" s="206" t="s">
        <v>19</v>
      </c>
      <c r="N339" s="207" t="s">
        <v>40</v>
      </c>
      <c r="O339" s="83"/>
      <c r="P339" s="208">
        <f>O339*H339</f>
        <v>0</v>
      </c>
      <c r="Q339" s="208">
        <v>3.0000000000000001E-05</v>
      </c>
      <c r="R339" s="208">
        <f>Q339*H339</f>
        <v>0.0010200000000000001</v>
      </c>
      <c r="S339" s="208">
        <v>0</v>
      </c>
      <c r="T339" s="20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10" t="s">
        <v>267</v>
      </c>
      <c r="AT339" s="210" t="s">
        <v>122</v>
      </c>
      <c r="AU339" s="210" t="s">
        <v>77</v>
      </c>
      <c r="AY339" s="16" t="s">
        <v>120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6" t="s">
        <v>75</v>
      </c>
      <c r="BK339" s="211">
        <f>ROUND(I339*H339,2)</f>
        <v>0</v>
      </c>
      <c r="BL339" s="16" t="s">
        <v>267</v>
      </c>
      <c r="BM339" s="210" t="s">
        <v>639</v>
      </c>
    </row>
    <row r="340" s="2" customFormat="1">
      <c r="A340" s="37"/>
      <c r="B340" s="38"/>
      <c r="C340" s="39"/>
      <c r="D340" s="212" t="s">
        <v>129</v>
      </c>
      <c r="E340" s="39"/>
      <c r="F340" s="213" t="s">
        <v>640</v>
      </c>
      <c r="G340" s="39"/>
      <c r="H340" s="39"/>
      <c r="I340" s="214"/>
      <c r="J340" s="39"/>
      <c r="K340" s="39"/>
      <c r="L340" s="43"/>
      <c r="M340" s="215"/>
      <c r="N340" s="216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129</v>
      </c>
      <c r="AU340" s="16" t="s">
        <v>77</v>
      </c>
    </row>
    <row r="341" s="13" customFormat="1">
      <c r="A341" s="13"/>
      <c r="B341" s="217"/>
      <c r="C341" s="218"/>
      <c r="D341" s="219" t="s">
        <v>131</v>
      </c>
      <c r="E341" s="220" t="s">
        <v>19</v>
      </c>
      <c r="F341" s="221" t="s">
        <v>641</v>
      </c>
      <c r="G341" s="218"/>
      <c r="H341" s="222">
        <v>34</v>
      </c>
      <c r="I341" s="223"/>
      <c r="J341" s="218"/>
      <c r="K341" s="218"/>
      <c r="L341" s="224"/>
      <c r="M341" s="225"/>
      <c r="N341" s="226"/>
      <c r="O341" s="226"/>
      <c r="P341" s="226"/>
      <c r="Q341" s="226"/>
      <c r="R341" s="226"/>
      <c r="S341" s="226"/>
      <c r="T341" s="22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28" t="s">
        <v>131</v>
      </c>
      <c r="AU341" s="228" t="s">
        <v>77</v>
      </c>
      <c r="AV341" s="13" t="s">
        <v>77</v>
      </c>
      <c r="AW341" s="13" t="s">
        <v>31</v>
      </c>
      <c r="AX341" s="13" t="s">
        <v>75</v>
      </c>
      <c r="AY341" s="228" t="s">
        <v>120</v>
      </c>
    </row>
    <row r="342" s="2" customFormat="1" ht="16.5" customHeight="1">
      <c r="A342" s="37"/>
      <c r="B342" s="38"/>
      <c r="C342" s="230" t="s">
        <v>642</v>
      </c>
      <c r="D342" s="230" t="s">
        <v>233</v>
      </c>
      <c r="E342" s="231" t="s">
        <v>643</v>
      </c>
      <c r="F342" s="232" t="s">
        <v>644</v>
      </c>
      <c r="G342" s="233" t="s">
        <v>175</v>
      </c>
      <c r="H342" s="234">
        <v>34</v>
      </c>
      <c r="I342" s="235"/>
      <c r="J342" s="236">
        <f>ROUND(I342*H342,2)</f>
        <v>0</v>
      </c>
      <c r="K342" s="232" t="s">
        <v>126</v>
      </c>
      <c r="L342" s="237"/>
      <c r="M342" s="238" t="s">
        <v>19</v>
      </c>
      <c r="N342" s="239" t="s">
        <v>40</v>
      </c>
      <c r="O342" s="83"/>
      <c r="P342" s="208">
        <f>O342*H342</f>
        <v>0</v>
      </c>
      <c r="Q342" s="208">
        <v>0.00035</v>
      </c>
      <c r="R342" s="208">
        <f>Q342*H342</f>
        <v>0.011899999999999999</v>
      </c>
      <c r="S342" s="208">
        <v>0</v>
      </c>
      <c r="T342" s="20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10" t="s">
        <v>297</v>
      </c>
      <c r="AT342" s="210" t="s">
        <v>233</v>
      </c>
      <c r="AU342" s="210" t="s">
        <v>77</v>
      </c>
      <c r="AY342" s="16" t="s">
        <v>120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6" t="s">
        <v>75</v>
      </c>
      <c r="BK342" s="211">
        <f>ROUND(I342*H342,2)</f>
        <v>0</v>
      </c>
      <c r="BL342" s="16" t="s">
        <v>267</v>
      </c>
      <c r="BM342" s="210" t="s">
        <v>645</v>
      </c>
    </row>
    <row r="343" s="2" customFormat="1" ht="24.15" customHeight="1">
      <c r="A343" s="37"/>
      <c r="B343" s="38"/>
      <c r="C343" s="199" t="s">
        <v>646</v>
      </c>
      <c r="D343" s="199" t="s">
        <v>122</v>
      </c>
      <c r="E343" s="200" t="s">
        <v>647</v>
      </c>
      <c r="F343" s="201" t="s">
        <v>648</v>
      </c>
      <c r="G343" s="202" t="s">
        <v>175</v>
      </c>
      <c r="H343" s="203">
        <v>28</v>
      </c>
      <c r="I343" s="204"/>
      <c r="J343" s="205">
        <f>ROUND(I343*H343,2)</f>
        <v>0</v>
      </c>
      <c r="K343" s="201" t="s">
        <v>126</v>
      </c>
      <c r="L343" s="43"/>
      <c r="M343" s="206" t="s">
        <v>19</v>
      </c>
      <c r="N343" s="207" t="s">
        <v>40</v>
      </c>
      <c r="O343" s="83"/>
      <c r="P343" s="208">
        <f>O343*H343</f>
        <v>0</v>
      </c>
      <c r="Q343" s="208">
        <v>0.0027299999999999998</v>
      </c>
      <c r="R343" s="208">
        <f>Q343*H343</f>
        <v>0.076439999999999994</v>
      </c>
      <c r="S343" s="208">
        <v>0</v>
      </c>
      <c r="T343" s="20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10" t="s">
        <v>267</v>
      </c>
      <c r="AT343" s="210" t="s">
        <v>122</v>
      </c>
      <c r="AU343" s="210" t="s">
        <v>77</v>
      </c>
      <c r="AY343" s="16" t="s">
        <v>120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6" t="s">
        <v>75</v>
      </c>
      <c r="BK343" s="211">
        <f>ROUND(I343*H343,2)</f>
        <v>0</v>
      </c>
      <c r="BL343" s="16" t="s">
        <v>267</v>
      </c>
      <c r="BM343" s="210" t="s">
        <v>649</v>
      </c>
    </row>
    <row r="344" s="2" customFormat="1">
      <c r="A344" s="37"/>
      <c r="B344" s="38"/>
      <c r="C344" s="39"/>
      <c r="D344" s="212" t="s">
        <v>129</v>
      </c>
      <c r="E344" s="39"/>
      <c r="F344" s="213" t="s">
        <v>650</v>
      </c>
      <c r="G344" s="39"/>
      <c r="H344" s="39"/>
      <c r="I344" s="214"/>
      <c r="J344" s="39"/>
      <c r="K344" s="39"/>
      <c r="L344" s="43"/>
      <c r="M344" s="215"/>
      <c r="N344" s="216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129</v>
      </c>
      <c r="AU344" s="16" t="s">
        <v>77</v>
      </c>
    </row>
    <row r="345" s="13" customFormat="1">
      <c r="A345" s="13"/>
      <c r="B345" s="217"/>
      <c r="C345" s="218"/>
      <c r="D345" s="219" t="s">
        <v>131</v>
      </c>
      <c r="E345" s="220" t="s">
        <v>19</v>
      </c>
      <c r="F345" s="221" t="s">
        <v>651</v>
      </c>
      <c r="G345" s="218"/>
      <c r="H345" s="222">
        <v>28</v>
      </c>
      <c r="I345" s="223"/>
      <c r="J345" s="218"/>
      <c r="K345" s="218"/>
      <c r="L345" s="224"/>
      <c r="M345" s="225"/>
      <c r="N345" s="226"/>
      <c r="O345" s="226"/>
      <c r="P345" s="226"/>
      <c r="Q345" s="226"/>
      <c r="R345" s="226"/>
      <c r="S345" s="226"/>
      <c r="T345" s="22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8" t="s">
        <v>131</v>
      </c>
      <c r="AU345" s="228" t="s">
        <v>77</v>
      </c>
      <c r="AV345" s="13" t="s">
        <v>77</v>
      </c>
      <c r="AW345" s="13" t="s">
        <v>31</v>
      </c>
      <c r="AX345" s="13" t="s">
        <v>75</v>
      </c>
      <c r="AY345" s="228" t="s">
        <v>120</v>
      </c>
    </row>
    <row r="346" s="2" customFormat="1" ht="16.5" customHeight="1">
      <c r="A346" s="37"/>
      <c r="B346" s="38"/>
      <c r="C346" s="230" t="s">
        <v>652</v>
      </c>
      <c r="D346" s="230" t="s">
        <v>233</v>
      </c>
      <c r="E346" s="231" t="s">
        <v>653</v>
      </c>
      <c r="F346" s="232" t="s">
        <v>654</v>
      </c>
      <c r="G346" s="233" t="s">
        <v>175</v>
      </c>
      <c r="H346" s="234">
        <v>28</v>
      </c>
      <c r="I346" s="235"/>
      <c r="J346" s="236">
        <f>ROUND(I346*H346,2)</f>
        <v>0</v>
      </c>
      <c r="K346" s="232" t="s">
        <v>126</v>
      </c>
      <c r="L346" s="237"/>
      <c r="M346" s="238" t="s">
        <v>19</v>
      </c>
      <c r="N346" s="239" t="s">
        <v>40</v>
      </c>
      <c r="O346" s="83"/>
      <c r="P346" s="208">
        <f>O346*H346</f>
        <v>0</v>
      </c>
      <c r="Q346" s="208">
        <v>0.0014499999999999999</v>
      </c>
      <c r="R346" s="208">
        <f>Q346*H346</f>
        <v>0.040599999999999997</v>
      </c>
      <c r="S346" s="208">
        <v>0</v>
      </c>
      <c r="T346" s="20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10" t="s">
        <v>297</v>
      </c>
      <c r="AT346" s="210" t="s">
        <v>233</v>
      </c>
      <c r="AU346" s="210" t="s">
        <v>77</v>
      </c>
      <c r="AY346" s="16" t="s">
        <v>120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6" t="s">
        <v>75</v>
      </c>
      <c r="BK346" s="211">
        <f>ROUND(I346*H346,2)</f>
        <v>0</v>
      </c>
      <c r="BL346" s="16" t="s">
        <v>267</v>
      </c>
      <c r="BM346" s="210" t="s">
        <v>655</v>
      </c>
    </row>
    <row r="347" s="2" customFormat="1" ht="21.75" customHeight="1">
      <c r="A347" s="37"/>
      <c r="B347" s="38"/>
      <c r="C347" s="199" t="s">
        <v>656</v>
      </c>
      <c r="D347" s="199" t="s">
        <v>122</v>
      </c>
      <c r="E347" s="200" t="s">
        <v>657</v>
      </c>
      <c r="F347" s="201" t="s">
        <v>658</v>
      </c>
      <c r="G347" s="202" t="s">
        <v>175</v>
      </c>
      <c r="H347" s="203">
        <v>1212</v>
      </c>
      <c r="I347" s="204"/>
      <c r="J347" s="205">
        <f>ROUND(I347*H347,2)</f>
        <v>0</v>
      </c>
      <c r="K347" s="201" t="s">
        <v>126</v>
      </c>
      <c r="L347" s="43"/>
      <c r="M347" s="206" t="s">
        <v>19</v>
      </c>
      <c r="N347" s="207" t="s">
        <v>40</v>
      </c>
      <c r="O347" s="83"/>
      <c r="P347" s="208">
        <f>O347*H347</f>
        <v>0</v>
      </c>
      <c r="Q347" s="208">
        <v>0.14000000000000001</v>
      </c>
      <c r="R347" s="208">
        <f>Q347*H347</f>
        <v>169.68000000000001</v>
      </c>
      <c r="S347" s="208">
        <v>0</v>
      </c>
      <c r="T347" s="20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10" t="s">
        <v>267</v>
      </c>
      <c r="AT347" s="210" t="s">
        <v>122</v>
      </c>
      <c r="AU347" s="210" t="s">
        <v>77</v>
      </c>
      <c r="AY347" s="16" t="s">
        <v>120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6" t="s">
        <v>75</v>
      </c>
      <c r="BK347" s="211">
        <f>ROUND(I347*H347,2)</f>
        <v>0</v>
      </c>
      <c r="BL347" s="16" t="s">
        <v>267</v>
      </c>
      <c r="BM347" s="210" t="s">
        <v>659</v>
      </c>
    </row>
    <row r="348" s="2" customFormat="1">
      <c r="A348" s="37"/>
      <c r="B348" s="38"/>
      <c r="C348" s="39"/>
      <c r="D348" s="212" t="s">
        <v>129</v>
      </c>
      <c r="E348" s="39"/>
      <c r="F348" s="213" t="s">
        <v>660</v>
      </c>
      <c r="G348" s="39"/>
      <c r="H348" s="39"/>
      <c r="I348" s="214"/>
      <c r="J348" s="39"/>
      <c r="K348" s="39"/>
      <c r="L348" s="43"/>
      <c r="M348" s="215"/>
      <c r="N348" s="216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129</v>
      </c>
      <c r="AU348" s="16" t="s">
        <v>77</v>
      </c>
    </row>
    <row r="349" s="13" customFormat="1">
      <c r="A349" s="13"/>
      <c r="B349" s="217"/>
      <c r="C349" s="218"/>
      <c r="D349" s="219" t="s">
        <v>131</v>
      </c>
      <c r="E349" s="220" t="s">
        <v>19</v>
      </c>
      <c r="F349" s="221" t="s">
        <v>629</v>
      </c>
      <c r="G349" s="218"/>
      <c r="H349" s="222">
        <v>1212</v>
      </c>
      <c r="I349" s="223"/>
      <c r="J349" s="218"/>
      <c r="K349" s="218"/>
      <c r="L349" s="224"/>
      <c r="M349" s="225"/>
      <c r="N349" s="226"/>
      <c r="O349" s="226"/>
      <c r="P349" s="226"/>
      <c r="Q349" s="226"/>
      <c r="R349" s="226"/>
      <c r="S349" s="226"/>
      <c r="T349" s="22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8" t="s">
        <v>131</v>
      </c>
      <c r="AU349" s="228" t="s">
        <v>77</v>
      </c>
      <c r="AV349" s="13" t="s">
        <v>77</v>
      </c>
      <c r="AW349" s="13" t="s">
        <v>31</v>
      </c>
      <c r="AX349" s="13" t="s">
        <v>75</v>
      </c>
      <c r="AY349" s="228" t="s">
        <v>120</v>
      </c>
    </row>
    <row r="350" s="2" customFormat="1" ht="21.75" customHeight="1">
      <c r="A350" s="37"/>
      <c r="B350" s="38"/>
      <c r="C350" s="199" t="s">
        <v>661</v>
      </c>
      <c r="D350" s="199" t="s">
        <v>122</v>
      </c>
      <c r="E350" s="200" t="s">
        <v>662</v>
      </c>
      <c r="F350" s="201" t="s">
        <v>663</v>
      </c>
      <c r="G350" s="202" t="s">
        <v>175</v>
      </c>
      <c r="H350" s="203">
        <v>1212</v>
      </c>
      <c r="I350" s="204"/>
      <c r="J350" s="205">
        <f>ROUND(I350*H350,2)</f>
        <v>0</v>
      </c>
      <c r="K350" s="201" t="s">
        <v>126</v>
      </c>
      <c r="L350" s="43"/>
      <c r="M350" s="206" t="s">
        <v>19</v>
      </c>
      <c r="N350" s="207" t="s">
        <v>40</v>
      </c>
      <c r="O350" s="83"/>
      <c r="P350" s="208">
        <f>O350*H350</f>
        <v>0</v>
      </c>
      <c r="Q350" s="208">
        <v>9.0000000000000006E-05</v>
      </c>
      <c r="R350" s="208">
        <f>Q350*H350</f>
        <v>0.10908000000000001</v>
      </c>
      <c r="S350" s="208">
        <v>0</v>
      </c>
      <c r="T350" s="20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10" t="s">
        <v>267</v>
      </c>
      <c r="AT350" s="210" t="s">
        <v>122</v>
      </c>
      <c r="AU350" s="210" t="s">
        <v>77</v>
      </c>
      <c r="AY350" s="16" t="s">
        <v>120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6" t="s">
        <v>75</v>
      </c>
      <c r="BK350" s="211">
        <f>ROUND(I350*H350,2)</f>
        <v>0</v>
      </c>
      <c r="BL350" s="16" t="s">
        <v>267</v>
      </c>
      <c r="BM350" s="210" t="s">
        <v>664</v>
      </c>
    </row>
    <row r="351" s="2" customFormat="1">
      <c r="A351" s="37"/>
      <c r="B351" s="38"/>
      <c r="C351" s="39"/>
      <c r="D351" s="212" t="s">
        <v>129</v>
      </c>
      <c r="E351" s="39"/>
      <c r="F351" s="213" t="s">
        <v>665</v>
      </c>
      <c r="G351" s="39"/>
      <c r="H351" s="39"/>
      <c r="I351" s="214"/>
      <c r="J351" s="39"/>
      <c r="K351" s="39"/>
      <c r="L351" s="43"/>
      <c r="M351" s="215"/>
      <c r="N351" s="216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129</v>
      </c>
      <c r="AU351" s="16" t="s">
        <v>77</v>
      </c>
    </row>
    <row r="352" s="13" customFormat="1">
      <c r="A352" s="13"/>
      <c r="B352" s="217"/>
      <c r="C352" s="218"/>
      <c r="D352" s="219" t="s">
        <v>131</v>
      </c>
      <c r="E352" s="220" t="s">
        <v>19</v>
      </c>
      <c r="F352" s="221" t="s">
        <v>629</v>
      </c>
      <c r="G352" s="218"/>
      <c r="H352" s="222">
        <v>1212</v>
      </c>
      <c r="I352" s="223"/>
      <c r="J352" s="218"/>
      <c r="K352" s="218"/>
      <c r="L352" s="224"/>
      <c r="M352" s="225"/>
      <c r="N352" s="226"/>
      <c r="O352" s="226"/>
      <c r="P352" s="226"/>
      <c r="Q352" s="226"/>
      <c r="R352" s="226"/>
      <c r="S352" s="226"/>
      <c r="T352" s="227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28" t="s">
        <v>131</v>
      </c>
      <c r="AU352" s="228" t="s">
        <v>77</v>
      </c>
      <c r="AV352" s="13" t="s">
        <v>77</v>
      </c>
      <c r="AW352" s="13" t="s">
        <v>31</v>
      </c>
      <c r="AX352" s="13" t="s">
        <v>75</v>
      </c>
      <c r="AY352" s="228" t="s">
        <v>120</v>
      </c>
    </row>
    <row r="353" s="2" customFormat="1" ht="21.75" customHeight="1">
      <c r="A353" s="37"/>
      <c r="B353" s="38"/>
      <c r="C353" s="199" t="s">
        <v>666</v>
      </c>
      <c r="D353" s="199" t="s">
        <v>122</v>
      </c>
      <c r="E353" s="200" t="s">
        <v>667</v>
      </c>
      <c r="F353" s="201" t="s">
        <v>668</v>
      </c>
      <c r="G353" s="202" t="s">
        <v>175</v>
      </c>
      <c r="H353" s="203">
        <v>1392.5</v>
      </c>
      <c r="I353" s="204"/>
      <c r="J353" s="205">
        <f>ROUND(I353*H353,2)</f>
        <v>0</v>
      </c>
      <c r="K353" s="201" t="s">
        <v>126</v>
      </c>
      <c r="L353" s="43"/>
      <c r="M353" s="206" t="s">
        <v>19</v>
      </c>
      <c r="N353" s="207" t="s">
        <v>40</v>
      </c>
      <c r="O353" s="83"/>
      <c r="P353" s="208">
        <f>O353*H353</f>
        <v>0</v>
      </c>
      <c r="Q353" s="208">
        <v>0</v>
      </c>
      <c r="R353" s="208">
        <f>Q353*H353</f>
        <v>0</v>
      </c>
      <c r="S353" s="208">
        <v>0</v>
      </c>
      <c r="T353" s="20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10" t="s">
        <v>267</v>
      </c>
      <c r="AT353" s="210" t="s">
        <v>122</v>
      </c>
      <c r="AU353" s="210" t="s">
        <v>77</v>
      </c>
      <c r="AY353" s="16" t="s">
        <v>120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6" t="s">
        <v>75</v>
      </c>
      <c r="BK353" s="211">
        <f>ROUND(I353*H353,2)</f>
        <v>0</v>
      </c>
      <c r="BL353" s="16" t="s">
        <v>267</v>
      </c>
      <c r="BM353" s="210" t="s">
        <v>669</v>
      </c>
    </row>
    <row r="354" s="2" customFormat="1">
      <c r="A354" s="37"/>
      <c r="B354" s="38"/>
      <c r="C354" s="39"/>
      <c r="D354" s="212" t="s">
        <v>129</v>
      </c>
      <c r="E354" s="39"/>
      <c r="F354" s="213" t="s">
        <v>670</v>
      </c>
      <c r="G354" s="39"/>
      <c r="H354" s="39"/>
      <c r="I354" s="214"/>
      <c r="J354" s="39"/>
      <c r="K354" s="39"/>
      <c r="L354" s="43"/>
      <c r="M354" s="215"/>
      <c r="N354" s="216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129</v>
      </c>
      <c r="AU354" s="16" t="s">
        <v>77</v>
      </c>
    </row>
    <row r="355" s="13" customFormat="1">
      <c r="A355" s="13"/>
      <c r="B355" s="217"/>
      <c r="C355" s="218"/>
      <c r="D355" s="219" t="s">
        <v>131</v>
      </c>
      <c r="E355" s="220" t="s">
        <v>19</v>
      </c>
      <c r="F355" s="221" t="s">
        <v>671</v>
      </c>
      <c r="G355" s="218"/>
      <c r="H355" s="222">
        <v>1392.5</v>
      </c>
      <c r="I355" s="223"/>
      <c r="J355" s="218"/>
      <c r="K355" s="218"/>
      <c r="L355" s="224"/>
      <c r="M355" s="225"/>
      <c r="N355" s="226"/>
      <c r="O355" s="226"/>
      <c r="P355" s="226"/>
      <c r="Q355" s="226"/>
      <c r="R355" s="226"/>
      <c r="S355" s="226"/>
      <c r="T355" s="22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28" t="s">
        <v>131</v>
      </c>
      <c r="AU355" s="228" t="s">
        <v>77</v>
      </c>
      <c r="AV355" s="13" t="s">
        <v>77</v>
      </c>
      <c r="AW355" s="13" t="s">
        <v>31</v>
      </c>
      <c r="AX355" s="13" t="s">
        <v>75</v>
      </c>
      <c r="AY355" s="228" t="s">
        <v>120</v>
      </c>
    </row>
    <row r="356" s="2" customFormat="1" ht="16.5" customHeight="1">
      <c r="A356" s="37"/>
      <c r="B356" s="38"/>
      <c r="C356" s="230" t="s">
        <v>672</v>
      </c>
      <c r="D356" s="230" t="s">
        <v>233</v>
      </c>
      <c r="E356" s="231" t="s">
        <v>643</v>
      </c>
      <c r="F356" s="232" t="s">
        <v>644</v>
      </c>
      <c r="G356" s="233" t="s">
        <v>175</v>
      </c>
      <c r="H356" s="234">
        <v>1420.3499999999999</v>
      </c>
      <c r="I356" s="235"/>
      <c r="J356" s="236">
        <f>ROUND(I356*H356,2)</f>
        <v>0</v>
      </c>
      <c r="K356" s="232" t="s">
        <v>126</v>
      </c>
      <c r="L356" s="237"/>
      <c r="M356" s="238" t="s">
        <v>19</v>
      </c>
      <c r="N356" s="239" t="s">
        <v>40</v>
      </c>
      <c r="O356" s="83"/>
      <c r="P356" s="208">
        <f>O356*H356</f>
        <v>0</v>
      </c>
      <c r="Q356" s="208">
        <v>0.00035</v>
      </c>
      <c r="R356" s="208">
        <f>Q356*H356</f>
        <v>0.49712249999999997</v>
      </c>
      <c r="S356" s="208">
        <v>0</v>
      </c>
      <c r="T356" s="20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10" t="s">
        <v>297</v>
      </c>
      <c r="AT356" s="210" t="s">
        <v>233</v>
      </c>
      <c r="AU356" s="210" t="s">
        <v>77</v>
      </c>
      <c r="AY356" s="16" t="s">
        <v>120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6" t="s">
        <v>75</v>
      </c>
      <c r="BK356" s="211">
        <f>ROUND(I356*H356,2)</f>
        <v>0</v>
      </c>
      <c r="BL356" s="16" t="s">
        <v>267</v>
      </c>
      <c r="BM356" s="210" t="s">
        <v>673</v>
      </c>
    </row>
    <row r="357" s="13" customFormat="1">
      <c r="A357" s="13"/>
      <c r="B357" s="217"/>
      <c r="C357" s="218"/>
      <c r="D357" s="219" t="s">
        <v>131</v>
      </c>
      <c r="E357" s="218"/>
      <c r="F357" s="221" t="s">
        <v>674</v>
      </c>
      <c r="G357" s="218"/>
      <c r="H357" s="222">
        <v>1420.3499999999999</v>
      </c>
      <c r="I357" s="223"/>
      <c r="J357" s="218"/>
      <c r="K357" s="218"/>
      <c r="L357" s="224"/>
      <c r="M357" s="225"/>
      <c r="N357" s="226"/>
      <c r="O357" s="226"/>
      <c r="P357" s="226"/>
      <c r="Q357" s="226"/>
      <c r="R357" s="226"/>
      <c r="S357" s="226"/>
      <c r="T357" s="22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28" t="s">
        <v>131</v>
      </c>
      <c r="AU357" s="228" t="s">
        <v>77</v>
      </c>
      <c r="AV357" s="13" t="s">
        <v>77</v>
      </c>
      <c r="AW357" s="13" t="s">
        <v>4</v>
      </c>
      <c r="AX357" s="13" t="s">
        <v>75</v>
      </c>
      <c r="AY357" s="228" t="s">
        <v>120</v>
      </c>
    </row>
    <row r="358" s="2" customFormat="1" ht="33" customHeight="1">
      <c r="A358" s="37"/>
      <c r="B358" s="38"/>
      <c r="C358" s="199" t="s">
        <v>675</v>
      </c>
      <c r="D358" s="199" t="s">
        <v>122</v>
      </c>
      <c r="E358" s="200" t="s">
        <v>676</v>
      </c>
      <c r="F358" s="201" t="s">
        <v>677</v>
      </c>
      <c r="G358" s="202" t="s">
        <v>175</v>
      </c>
      <c r="H358" s="203">
        <v>1212</v>
      </c>
      <c r="I358" s="204"/>
      <c r="J358" s="205">
        <f>ROUND(I358*H358,2)</f>
        <v>0</v>
      </c>
      <c r="K358" s="201" t="s">
        <v>126</v>
      </c>
      <c r="L358" s="43"/>
      <c r="M358" s="206" t="s">
        <v>19</v>
      </c>
      <c r="N358" s="207" t="s">
        <v>40</v>
      </c>
      <c r="O358" s="83"/>
      <c r="P358" s="208">
        <f>O358*H358</f>
        <v>0</v>
      </c>
      <c r="Q358" s="208">
        <v>0</v>
      </c>
      <c r="R358" s="208">
        <f>Q358*H358</f>
        <v>0</v>
      </c>
      <c r="S358" s="208">
        <v>0</v>
      </c>
      <c r="T358" s="20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10" t="s">
        <v>267</v>
      </c>
      <c r="AT358" s="210" t="s">
        <v>122</v>
      </c>
      <c r="AU358" s="210" t="s">
        <v>77</v>
      </c>
      <c r="AY358" s="16" t="s">
        <v>120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6" t="s">
        <v>75</v>
      </c>
      <c r="BK358" s="211">
        <f>ROUND(I358*H358,2)</f>
        <v>0</v>
      </c>
      <c r="BL358" s="16" t="s">
        <v>267</v>
      </c>
      <c r="BM358" s="210" t="s">
        <v>678</v>
      </c>
    </row>
    <row r="359" s="2" customFormat="1">
      <c r="A359" s="37"/>
      <c r="B359" s="38"/>
      <c r="C359" s="39"/>
      <c r="D359" s="212" t="s">
        <v>129</v>
      </c>
      <c r="E359" s="39"/>
      <c r="F359" s="213" t="s">
        <v>679</v>
      </c>
      <c r="G359" s="39"/>
      <c r="H359" s="39"/>
      <c r="I359" s="214"/>
      <c r="J359" s="39"/>
      <c r="K359" s="39"/>
      <c r="L359" s="43"/>
      <c r="M359" s="215"/>
      <c r="N359" s="216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129</v>
      </c>
      <c r="AU359" s="16" t="s">
        <v>77</v>
      </c>
    </row>
    <row r="360" s="13" customFormat="1">
      <c r="A360" s="13"/>
      <c r="B360" s="217"/>
      <c r="C360" s="218"/>
      <c r="D360" s="219" t="s">
        <v>131</v>
      </c>
      <c r="E360" s="220" t="s">
        <v>19</v>
      </c>
      <c r="F360" s="221" t="s">
        <v>629</v>
      </c>
      <c r="G360" s="218"/>
      <c r="H360" s="222">
        <v>1212</v>
      </c>
      <c r="I360" s="223"/>
      <c r="J360" s="218"/>
      <c r="K360" s="218"/>
      <c r="L360" s="224"/>
      <c r="M360" s="225"/>
      <c r="N360" s="226"/>
      <c r="O360" s="226"/>
      <c r="P360" s="226"/>
      <c r="Q360" s="226"/>
      <c r="R360" s="226"/>
      <c r="S360" s="226"/>
      <c r="T360" s="22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28" t="s">
        <v>131</v>
      </c>
      <c r="AU360" s="228" t="s">
        <v>77</v>
      </c>
      <c r="AV360" s="13" t="s">
        <v>77</v>
      </c>
      <c r="AW360" s="13" t="s">
        <v>31</v>
      </c>
      <c r="AX360" s="13" t="s">
        <v>75</v>
      </c>
      <c r="AY360" s="228" t="s">
        <v>120</v>
      </c>
    </row>
    <row r="361" s="2" customFormat="1" ht="16.5" customHeight="1">
      <c r="A361" s="37"/>
      <c r="B361" s="38"/>
      <c r="C361" s="199" t="s">
        <v>680</v>
      </c>
      <c r="D361" s="199" t="s">
        <v>122</v>
      </c>
      <c r="E361" s="200" t="s">
        <v>681</v>
      </c>
      <c r="F361" s="201" t="s">
        <v>682</v>
      </c>
      <c r="G361" s="202" t="s">
        <v>184</v>
      </c>
      <c r="H361" s="203">
        <v>27</v>
      </c>
      <c r="I361" s="204"/>
      <c r="J361" s="205">
        <f>ROUND(I361*H361,2)</f>
        <v>0</v>
      </c>
      <c r="K361" s="201" t="s">
        <v>126</v>
      </c>
      <c r="L361" s="43"/>
      <c r="M361" s="206" t="s">
        <v>19</v>
      </c>
      <c r="N361" s="207" t="s">
        <v>40</v>
      </c>
      <c r="O361" s="83"/>
      <c r="P361" s="208">
        <f>O361*H361</f>
        <v>0</v>
      </c>
      <c r="Q361" s="208">
        <v>0</v>
      </c>
      <c r="R361" s="208">
        <f>Q361*H361</f>
        <v>0</v>
      </c>
      <c r="S361" s="208">
        <v>0</v>
      </c>
      <c r="T361" s="20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10" t="s">
        <v>267</v>
      </c>
      <c r="AT361" s="210" t="s">
        <v>122</v>
      </c>
      <c r="AU361" s="210" t="s">
        <v>77</v>
      </c>
      <c r="AY361" s="16" t="s">
        <v>120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6" t="s">
        <v>75</v>
      </c>
      <c r="BK361" s="211">
        <f>ROUND(I361*H361,2)</f>
        <v>0</v>
      </c>
      <c r="BL361" s="16" t="s">
        <v>267</v>
      </c>
      <c r="BM361" s="210" t="s">
        <v>683</v>
      </c>
    </row>
    <row r="362" s="2" customFormat="1">
      <c r="A362" s="37"/>
      <c r="B362" s="38"/>
      <c r="C362" s="39"/>
      <c r="D362" s="212" t="s">
        <v>129</v>
      </c>
      <c r="E362" s="39"/>
      <c r="F362" s="213" t="s">
        <v>684</v>
      </c>
      <c r="G362" s="39"/>
      <c r="H362" s="39"/>
      <c r="I362" s="214"/>
      <c r="J362" s="39"/>
      <c r="K362" s="39"/>
      <c r="L362" s="43"/>
      <c r="M362" s="215"/>
      <c r="N362" s="216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129</v>
      </c>
      <c r="AU362" s="16" t="s">
        <v>77</v>
      </c>
    </row>
    <row r="363" s="2" customFormat="1" ht="21.75" customHeight="1">
      <c r="A363" s="37"/>
      <c r="B363" s="38"/>
      <c r="C363" s="199" t="s">
        <v>685</v>
      </c>
      <c r="D363" s="199" t="s">
        <v>122</v>
      </c>
      <c r="E363" s="200" t="s">
        <v>686</v>
      </c>
      <c r="F363" s="201" t="s">
        <v>687</v>
      </c>
      <c r="G363" s="202" t="s">
        <v>184</v>
      </c>
      <c r="H363" s="203">
        <v>270</v>
      </c>
      <c r="I363" s="204"/>
      <c r="J363" s="205">
        <f>ROUND(I363*H363,2)</f>
        <v>0</v>
      </c>
      <c r="K363" s="201" t="s">
        <v>126</v>
      </c>
      <c r="L363" s="43"/>
      <c r="M363" s="206" t="s">
        <v>19</v>
      </c>
      <c r="N363" s="207" t="s">
        <v>40</v>
      </c>
      <c r="O363" s="83"/>
      <c r="P363" s="208">
        <f>O363*H363</f>
        <v>0</v>
      </c>
      <c r="Q363" s="208">
        <v>0</v>
      </c>
      <c r="R363" s="208">
        <f>Q363*H363</f>
        <v>0</v>
      </c>
      <c r="S363" s="208">
        <v>0</v>
      </c>
      <c r="T363" s="20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10" t="s">
        <v>267</v>
      </c>
      <c r="AT363" s="210" t="s">
        <v>122</v>
      </c>
      <c r="AU363" s="210" t="s">
        <v>77</v>
      </c>
      <c r="AY363" s="16" t="s">
        <v>120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6" t="s">
        <v>75</v>
      </c>
      <c r="BK363" s="211">
        <f>ROUND(I363*H363,2)</f>
        <v>0</v>
      </c>
      <c r="BL363" s="16" t="s">
        <v>267</v>
      </c>
      <c r="BM363" s="210" t="s">
        <v>688</v>
      </c>
    </row>
    <row r="364" s="2" customFormat="1">
      <c r="A364" s="37"/>
      <c r="B364" s="38"/>
      <c r="C364" s="39"/>
      <c r="D364" s="212" t="s">
        <v>129</v>
      </c>
      <c r="E364" s="39"/>
      <c r="F364" s="213" t="s">
        <v>689</v>
      </c>
      <c r="G364" s="39"/>
      <c r="H364" s="39"/>
      <c r="I364" s="214"/>
      <c r="J364" s="39"/>
      <c r="K364" s="39"/>
      <c r="L364" s="43"/>
      <c r="M364" s="215"/>
      <c r="N364" s="216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129</v>
      </c>
      <c r="AU364" s="16" t="s">
        <v>77</v>
      </c>
    </row>
    <row r="365" s="13" customFormat="1">
      <c r="A365" s="13"/>
      <c r="B365" s="217"/>
      <c r="C365" s="218"/>
      <c r="D365" s="219" t="s">
        <v>131</v>
      </c>
      <c r="E365" s="218"/>
      <c r="F365" s="221" t="s">
        <v>690</v>
      </c>
      <c r="G365" s="218"/>
      <c r="H365" s="222">
        <v>270</v>
      </c>
      <c r="I365" s="223"/>
      <c r="J365" s="218"/>
      <c r="K365" s="218"/>
      <c r="L365" s="224"/>
      <c r="M365" s="225"/>
      <c r="N365" s="226"/>
      <c r="O365" s="226"/>
      <c r="P365" s="226"/>
      <c r="Q365" s="226"/>
      <c r="R365" s="226"/>
      <c r="S365" s="226"/>
      <c r="T365" s="22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28" t="s">
        <v>131</v>
      </c>
      <c r="AU365" s="228" t="s">
        <v>77</v>
      </c>
      <c r="AV365" s="13" t="s">
        <v>77</v>
      </c>
      <c r="AW365" s="13" t="s">
        <v>4</v>
      </c>
      <c r="AX365" s="13" t="s">
        <v>75</v>
      </c>
      <c r="AY365" s="228" t="s">
        <v>120</v>
      </c>
    </row>
    <row r="366" s="2" customFormat="1" ht="24.15" customHeight="1">
      <c r="A366" s="37"/>
      <c r="B366" s="38"/>
      <c r="C366" s="199" t="s">
        <v>691</v>
      </c>
      <c r="D366" s="199" t="s">
        <v>122</v>
      </c>
      <c r="E366" s="200" t="s">
        <v>692</v>
      </c>
      <c r="F366" s="201" t="s">
        <v>693</v>
      </c>
      <c r="G366" s="202" t="s">
        <v>184</v>
      </c>
      <c r="H366" s="203">
        <v>27</v>
      </c>
      <c r="I366" s="204"/>
      <c r="J366" s="205">
        <f>ROUND(I366*H366,2)</f>
        <v>0</v>
      </c>
      <c r="K366" s="201" t="s">
        <v>126</v>
      </c>
      <c r="L366" s="43"/>
      <c r="M366" s="206" t="s">
        <v>19</v>
      </c>
      <c r="N366" s="207" t="s">
        <v>40</v>
      </c>
      <c r="O366" s="83"/>
      <c r="P366" s="208">
        <f>O366*H366</f>
        <v>0</v>
      </c>
      <c r="Q366" s="208">
        <v>0</v>
      </c>
      <c r="R366" s="208">
        <f>Q366*H366</f>
        <v>0</v>
      </c>
      <c r="S366" s="208">
        <v>0</v>
      </c>
      <c r="T366" s="20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10" t="s">
        <v>267</v>
      </c>
      <c r="AT366" s="210" t="s">
        <v>122</v>
      </c>
      <c r="AU366" s="210" t="s">
        <v>77</v>
      </c>
      <c r="AY366" s="16" t="s">
        <v>120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6" t="s">
        <v>75</v>
      </c>
      <c r="BK366" s="211">
        <f>ROUND(I366*H366,2)</f>
        <v>0</v>
      </c>
      <c r="BL366" s="16" t="s">
        <v>267</v>
      </c>
      <c r="BM366" s="210" t="s">
        <v>694</v>
      </c>
    </row>
    <row r="367" s="2" customFormat="1">
      <c r="A367" s="37"/>
      <c r="B367" s="38"/>
      <c r="C367" s="39"/>
      <c r="D367" s="212" t="s">
        <v>129</v>
      </c>
      <c r="E367" s="39"/>
      <c r="F367" s="213" t="s">
        <v>695</v>
      </c>
      <c r="G367" s="39"/>
      <c r="H367" s="39"/>
      <c r="I367" s="214"/>
      <c r="J367" s="39"/>
      <c r="K367" s="39"/>
      <c r="L367" s="43"/>
      <c r="M367" s="215"/>
      <c r="N367" s="216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129</v>
      </c>
      <c r="AU367" s="16" t="s">
        <v>77</v>
      </c>
    </row>
    <row r="368" s="2" customFormat="1" ht="16.5" customHeight="1">
      <c r="A368" s="37"/>
      <c r="B368" s="38"/>
      <c r="C368" s="199" t="s">
        <v>696</v>
      </c>
      <c r="D368" s="199" t="s">
        <v>122</v>
      </c>
      <c r="E368" s="200" t="s">
        <v>697</v>
      </c>
      <c r="F368" s="201" t="s">
        <v>698</v>
      </c>
      <c r="G368" s="202" t="s">
        <v>184</v>
      </c>
      <c r="H368" s="203">
        <v>199.83000000000001</v>
      </c>
      <c r="I368" s="204"/>
      <c r="J368" s="205">
        <f>ROUND(I368*H368,2)</f>
        <v>0</v>
      </c>
      <c r="K368" s="201" t="s">
        <v>126</v>
      </c>
      <c r="L368" s="43"/>
      <c r="M368" s="206" t="s">
        <v>19</v>
      </c>
      <c r="N368" s="207" t="s">
        <v>40</v>
      </c>
      <c r="O368" s="83"/>
      <c r="P368" s="208">
        <f>O368*H368</f>
        <v>0</v>
      </c>
      <c r="Q368" s="208">
        <v>0</v>
      </c>
      <c r="R368" s="208">
        <f>Q368*H368</f>
        <v>0</v>
      </c>
      <c r="S368" s="208">
        <v>0</v>
      </c>
      <c r="T368" s="20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10" t="s">
        <v>267</v>
      </c>
      <c r="AT368" s="210" t="s">
        <v>122</v>
      </c>
      <c r="AU368" s="210" t="s">
        <v>77</v>
      </c>
      <c r="AY368" s="16" t="s">
        <v>120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6" t="s">
        <v>75</v>
      </c>
      <c r="BK368" s="211">
        <f>ROUND(I368*H368,2)</f>
        <v>0</v>
      </c>
      <c r="BL368" s="16" t="s">
        <v>267</v>
      </c>
      <c r="BM368" s="210" t="s">
        <v>699</v>
      </c>
    </row>
    <row r="369" s="2" customFormat="1">
      <c r="A369" s="37"/>
      <c r="B369" s="38"/>
      <c r="C369" s="39"/>
      <c r="D369" s="212" t="s">
        <v>129</v>
      </c>
      <c r="E369" s="39"/>
      <c r="F369" s="213" t="s">
        <v>700</v>
      </c>
      <c r="G369" s="39"/>
      <c r="H369" s="39"/>
      <c r="I369" s="214"/>
      <c r="J369" s="39"/>
      <c r="K369" s="39"/>
      <c r="L369" s="43"/>
      <c r="M369" s="215"/>
      <c r="N369" s="216"/>
      <c r="O369" s="83"/>
      <c r="P369" s="83"/>
      <c r="Q369" s="83"/>
      <c r="R369" s="83"/>
      <c r="S369" s="83"/>
      <c r="T369" s="84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129</v>
      </c>
      <c r="AU369" s="16" t="s">
        <v>77</v>
      </c>
    </row>
    <row r="370" s="2" customFormat="1" ht="24.15" customHeight="1">
      <c r="A370" s="37"/>
      <c r="B370" s="38"/>
      <c r="C370" s="199" t="s">
        <v>701</v>
      </c>
      <c r="D370" s="199" t="s">
        <v>122</v>
      </c>
      <c r="E370" s="200" t="s">
        <v>702</v>
      </c>
      <c r="F370" s="201" t="s">
        <v>703</v>
      </c>
      <c r="G370" s="202" t="s">
        <v>184</v>
      </c>
      <c r="H370" s="203">
        <v>1998.3</v>
      </c>
      <c r="I370" s="204"/>
      <c r="J370" s="205">
        <f>ROUND(I370*H370,2)</f>
        <v>0</v>
      </c>
      <c r="K370" s="201" t="s">
        <v>126</v>
      </c>
      <c r="L370" s="43"/>
      <c r="M370" s="206" t="s">
        <v>19</v>
      </c>
      <c r="N370" s="207" t="s">
        <v>40</v>
      </c>
      <c r="O370" s="83"/>
      <c r="P370" s="208">
        <f>O370*H370</f>
        <v>0</v>
      </c>
      <c r="Q370" s="208">
        <v>0</v>
      </c>
      <c r="R370" s="208">
        <f>Q370*H370</f>
        <v>0</v>
      </c>
      <c r="S370" s="208">
        <v>0</v>
      </c>
      <c r="T370" s="20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10" t="s">
        <v>267</v>
      </c>
      <c r="AT370" s="210" t="s">
        <v>122</v>
      </c>
      <c r="AU370" s="210" t="s">
        <v>77</v>
      </c>
      <c r="AY370" s="16" t="s">
        <v>120</v>
      </c>
      <c r="BE370" s="211">
        <f>IF(N370="základní",J370,0)</f>
        <v>0</v>
      </c>
      <c r="BF370" s="211">
        <f>IF(N370="snížená",J370,0)</f>
        <v>0</v>
      </c>
      <c r="BG370" s="211">
        <f>IF(N370="zákl. přenesená",J370,0)</f>
        <v>0</v>
      </c>
      <c r="BH370" s="211">
        <f>IF(N370="sníž. přenesená",J370,0)</f>
        <v>0</v>
      </c>
      <c r="BI370" s="211">
        <f>IF(N370="nulová",J370,0)</f>
        <v>0</v>
      </c>
      <c r="BJ370" s="16" t="s">
        <v>75</v>
      </c>
      <c r="BK370" s="211">
        <f>ROUND(I370*H370,2)</f>
        <v>0</v>
      </c>
      <c r="BL370" s="16" t="s">
        <v>267</v>
      </c>
      <c r="BM370" s="210" t="s">
        <v>704</v>
      </c>
    </row>
    <row r="371" s="2" customFormat="1">
      <c r="A371" s="37"/>
      <c r="B371" s="38"/>
      <c r="C371" s="39"/>
      <c r="D371" s="212" t="s">
        <v>129</v>
      </c>
      <c r="E371" s="39"/>
      <c r="F371" s="213" t="s">
        <v>705</v>
      </c>
      <c r="G371" s="39"/>
      <c r="H371" s="39"/>
      <c r="I371" s="214"/>
      <c r="J371" s="39"/>
      <c r="K371" s="39"/>
      <c r="L371" s="43"/>
      <c r="M371" s="215"/>
      <c r="N371" s="216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129</v>
      </c>
      <c r="AU371" s="16" t="s">
        <v>77</v>
      </c>
    </row>
    <row r="372" s="13" customFormat="1">
      <c r="A372" s="13"/>
      <c r="B372" s="217"/>
      <c r="C372" s="218"/>
      <c r="D372" s="219" t="s">
        <v>131</v>
      </c>
      <c r="E372" s="218"/>
      <c r="F372" s="221" t="s">
        <v>706</v>
      </c>
      <c r="G372" s="218"/>
      <c r="H372" s="222">
        <v>1998.3</v>
      </c>
      <c r="I372" s="223"/>
      <c r="J372" s="218"/>
      <c r="K372" s="218"/>
      <c r="L372" s="224"/>
      <c r="M372" s="225"/>
      <c r="N372" s="226"/>
      <c r="O372" s="226"/>
      <c r="P372" s="226"/>
      <c r="Q372" s="226"/>
      <c r="R372" s="226"/>
      <c r="S372" s="226"/>
      <c r="T372" s="22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8" t="s">
        <v>131</v>
      </c>
      <c r="AU372" s="228" t="s">
        <v>77</v>
      </c>
      <c r="AV372" s="13" t="s">
        <v>77</v>
      </c>
      <c r="AW372" s="13" t="s">
        <v>4</v>
      </c>
      <c r="AX372" s="13" t="s">
        <v>75</v>
      </c>
      <c r="AY372" s="228" t="s">
        <v>120</v>
      </c>
    </row>
    <row r="373" s="12" customFormat="1" ht="22.8" customHeight="1">
      <c r="A373" s="12"/>
      <c r="B373" s="183"/>
      <c r="C373" s="184"/>
      <c r="D373" s="185" t="s">
        <v>68</v>
      </c>
      <c r="E373" s="197" t="s">
        <v>707</v>
      </c>
      <c r="F373" s="197" t="s">
        <v>708</v>
      </c>
      <c r="G373" s="184"/>
      <c r="H373" s="184"/>
      <c r="I373" s="187"/>
      <c r="J373" s="198">
        <f>BK373</f>
        <v>0</v>
      </c>
      <c r="K373" s="184"/>
      <c r="L373" s="189"/>
      <c r="M373" s="190"/>
      <c r="N373" s="191"/>
      <c r="O373" s="191"/>
      <c r="P373" s="192">
        <f>SUM(P374:P375)</f>
        <v>0</v>
      </c>
      <c r="Q373" s="191"/>
      <c r="R373" s="192">
        <f>SUM(R374:R375)</f>
        <v>0</v>
      </c>
      <c r="S373" s="191"/>
      <c r="T373" s="193">
        <f>SUM(T374:T375)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94" t="s">
        <v>138</v>
      </c>
      <c r="AT373" s="195" t="s">
        <v>68</v>
      </c>
      <c r="AU373" s="195" t="s">
        <v>75</v>
      </c>
      <c r="AY373" s="194" t="s">
        <v>120</v>
      </c>
      <c r="BK373" s="196">
        <f>SUM(BK374:BK375)</f>
        <v>0</v>
      </c>
    </row>
    <row r="374" s="2" customFormat="1" ht="24.15" customHeight="1">
      <c r="A374" s="37"/>
      <c r="B374" s="38"/>
      <c r="C374" s="199" t="s">
        <v>709</v>
      </c>
      <c r="D374" s="199" t="s">
        <v>122</v>
      </c>
      <c r="E374" s="200" t="s">
        <v>710</v>
      </c>
      <c r="F374" s="201" t="s">
        <v>711</v>
      </c>
      <c r="G374" s="202" t="s">
        <v>712</v>
      </c>
      <c r="H374" s="203">
        <v>2</v>
      </c>
      <c r="I374" s="204"/>
      <c r="J374" s="205">
        <f>ROUND(I374*H374,2)</f>
        <v>0</v>
      </c>
      <c r="K374" s="201" t="s">
        <v>126</v>
      </c>
      <c r="L374" s="43"/>
      <c r="M374" s="206" t="s">
        <v>19</v>
      </c>
      <c r="N374" s="207" t="s">
        <v>40</v>
      </c>
      <c r="O374" s="83"/>
      <c r="P374" s="208">
        <f>O374*H374</f>
        <v>0</v>
      </c>
      <c r="Q374" s="208">
        <v>0</v>
      </c>
      <c r="R374" s="208">
        <f>Q374*H374</f>
        <v>0</v>
      </c>
      <c r="S374" s="208">
        <v>0</v>
      </c>
      <c r="T374" s="20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10" t="s">
        <v>267</v>
      </c>
      <c r="AT374" s="210" t="s">
        <v>122</v>
      </c>
      <c r="AU374" s="210" t="s">
        <v>77</v>
      </c>
      <c r="AY374" s="16" t="s">
        <v>120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6" t="s">
        <v>75</v>
      </c>
      <c r="BK374" s="211">
        <f>ROUND(I374*H374,2)</f>
        <v>0</v>
      </c>
      <c r="BL374" s="16" t="s">
        <v>267</v>
      </c>
      <c r="BM374" s="210" t="s">
        <v>713</v>
      </c>
    </row>
    <row r="375" s="2" customFormat="1">
      <c r="A375" s="37"/>
      <c r="B375" s="38"/>
      <c r="C375" s="39"/>
      <c r="D375" s="212" t="s">
        <v>129</v>
      </c>
      <c r="E375" s="39"/>
      <c r="F375" s="213" t="s">
        <v>714</v>
      </c>
      <c r="G375" s="39"/>
      <c r="H375" s="39"/>
      <c r="I375" s="214"/>
      <c r="J375" s="39"/>
      <c r="K375" s="39"/>
      <c r="L375" s="43"/>
      <c r="M375" s="215"/>
      <c r="N375" s="216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129</v>
      </c>
      <c r="AU375" s="16" t="s">
        <v>77</v>
      </c>
    </row>
    <row r="376" s="12" customFormat="1" ht="25.92" customHeight="1">
      <c r="A376" s="12"/>
      <c r="B376" s="183"/>
      <c r="C376" s="184"/>
      <c r="D376" s="185" t="s">
        <v>68</v>
      </c>
      <c r="E376" s="186" t="s">
        <v>715</v>
      </c>
      <c r="F376" s="186" t="s">
        <v>716</v>
      </c>
      <c r="G376" s="184"/>
      <c r="H376" s="184"/>
      <c r="I376" s="187"/>
      <c r="J376" s="188">
        <f>BK376</f>
        <v>0</v>
      </c>
      <c r="K376" s="184"/>
      <c r="L376" s="189"/>
      <c r="M376" s="190"/>
      <c r="N376" s="191"/>
      <c r="O376" s="191"/>
      <c r="P376" s="192">
        <f>SUM(P377:P380)</f>
        <v>0</v>
      </c>
      <c r="Q376" s="191"/>
      <c r="R376" s="192">
        <f>SUM(R377:R380)</f>
        <v>0</v>
      </c>
      <c r="S376" s="191"/>
      <c r="T376" s="193">
        <f>SUM(T377:T380)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194" t="s">
        <v>127</v>
      </c>
      <c r="AT376" s="195" t="s">
        <v>68</v>
      </c>
      <c r="AU376" s="195" t="s">
        <v>69</v>
      </c>
      <c r="AY376" s="194" t="s">
        <v>120</v>
      </c>
      <c r="BK376" s="196">
        <f>SUM(BK377:BK380)</f>
        <v>0</v>
      </c>
    </row>
    <row r="377" s="2" customFormat="1" ht="16.5" customHeight="1">
      <c r="A377" s="37"/>
      <c r="B377" s="38"/>
      <c r="C377" s="199" t="s">
        <v>717</v>
      </c>
      <c r="D377" s="199" t="s">
        <v>122</v>
      </c>
      <c r="E377" s="200" t="s">
        <v>718</v>
      </c>
      <c r="F377" s="201" t="s">
        <v>719</v>
      </c>
      <c r="G377" s="202" t="s">
        <v>720</v>
      </c>
      <c r="H377" s="203">
        <v>29.5</v>
      </c>
      <c r="I377" s="204"/>
      <c r="J377" s="205">
        <f>ROUND(I377*H377,2)</f>
        <v>0</v>
      </c>
      <c r="K377" s="201" t="s">
        <v>19</v>
      </c>
      <c r="L377" s="43"/>
      <c r="M377" s="206" t="s">
        <v>19</v>
      </c>
      <c r="N377" s="207" t="s">
        <v>40</v>
      </c>
      <c r="O377" s="83"/>
      <c r="P377" s="208">
        <f>O377*H377</f>
        <v>0</v>
      </c>
      <c r="Q377" s="208">
        <v>0</v>
      </c>
      <c r="R377" s="208">
        <f>Q377*H377</f>
        <v>0</v>
      </c>
      <c r="S377" s="208">
        <v>0</v>
      </c>
      <c r="T377" s="20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10" t="s">
        <v>721</v>
      </c>
      <c r="AT377" s="210" t="s">
        <v>122</v>
      </c>
      <c r="AU377" s="210" t="s">
        <v>75</v>
      </c>
      <c r="AY377" s="16" t="s">
        <v>120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6" t="s">
        <v>75</v>
      </c>
      <c r="BK377" s="211">
        <f>ROUND(I377*H377,2)</f>
        <v>0</v>
      </c>
      <c r="BL377" s="16" t="s">
        <v>721</v>
      </c>
      <c r="BM377" s="210" t="s">
        <v>722</v>
      </c>
    </row>
    <row r="378" s="13" customFormat="1">
      <c r="A378" s="13"/>
      <c r="B378" s="217"/>
      <c r="C378" s="218"/>
      <c r="D378" s="219" t="s">
        <v>131</v>
      </c>
      <c r="E378" s="220" t="s">
        <v>19</v>
      </c>
      <c r="F378" s="221" t="s">
        <v>723</v>
      </c>
      <c r="G378" s="218"/>
      <c r="H378" s="222">
        <v>29.5</v>
      </c>
      <c r="I378" s="223"/>
      <c r="J378" s="218"/>
      <c r="K378" s="218"/>
      <c r="L378" s="224"/>
      <c r="M378" s="225"/>
      <c r="N378" s="226"/>
      <c r="O378" s="226"/>
      <c r="P378" s="226"/>
      <c r="Q378" s="226"/>
      <c r="R378" s="226"/>
      <c r="S378" s="226"/>
      <c r="T378" s="227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8" t="s">
        <v>131</v>
      </c>
      <c r="AU378" s="228" t="s">
        <v>75</v>
      </c>
      <c r="AV378" s="13" t="s">
        <v>77</v>
      </c>
      <c r="AW378" s="13" t="s">
        <v>31</v>
      </c>
      <c r="AX378" s="13" t="s">
        <v>75</v>
      </c>
      <c r="AY378" s="228" t="s">
        <v>120</v>
      </c>
    </row>
    <row r="379" s="2" customFormat="1" ht="16.5" customHeight="1">
      <c r="A379" s="37"/>
      <c r="B379" s="38"/>
      <c r="C379" s="199" t="s">
        <v>724</v>
      </c>
      <c r="D379" s="199" t="s">
        <v>122</v>
      </c>
      <c r="E379" s="200" t="s">
        <v>725</v>
      </c>
      <c r="F379" s="201" t="s">
        <v>726</v>
      </c>
      <c r="G379" s="202" t="s">
        <v>727</v>
      </c>
      <c r="H379" s="203">
        <v>37</v>
      </c>
      <c r="I379" s="204"/>
      <c r="J379" s="205">
        <f>ROUND(I379*H379,2)</f>
        <v>0</v>
      </c>
      <c r="K379" s="201" t="s">
        <v>126</v>
      </c>
      <c r="L379" s="43"/>
      <c r="M379" s="206" t="s">
        <v>19</v>
      </c>
      <c r="N379" s="207" t="s">
        <v>40</v>
      </c>
      <c r="O379" s="83"/>
      <c r="P379" s="208">
        <f>O379*H379</f>
        <v>0</v>
      </c>
      <c r="Q379" s="208">
        <v>0</v>
      </c>
      <c r="R379" s="208">
        <f>Q379*H379</f>
        <v>0</v>
      </c>
      <c r="S379" s="208">
        <v>0</v>
      </c>
      <c r="T379" s="20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10" t="s">
        <v>721</v>
      </c>
      <c r="AT379" s="210" t="s">
        <v>122</v>
      </c>
      <c r="AU379" s="210" t="s">
        <v>75</v>
      </c>
      <c r="AY379" s="16" t="s">
        <v>120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6" t="s">
        <v>75</v>
      </c>
      <c r="BK379" s="211">
        <f>ROUND(I379*H379,2)</f>
        <v>0</v>
      </c>
      <c r="BL379" s="16" t="s">
        <v>721</v>
      </c>
      <c r="BM379" s="210" t="s">
        <v>728</v>
      </c>
    </row>
    <row r="380" s="2" customFormat="1">
      <c r="A380" s="37"/>
      <c r="B380" s="38"/>
      <c r="C380" s="39"/>
      <c r="D380" s="212" t="s">
        <v>129</v>
      </c>
      <c r="E380" s="39"/>
      <c r="F380" s="213" t="s">
        <v>729</v>
      </c>
      <c r="G380" s="39"/>
      <c r="H380" s="39"/>
      <c r="I380" s="214"/>
      <c r="J380" s="39"/>
      <c r="K380" s="39"/>
      <c r="L380" s="43"/>
      <c r="M380" s="215"/>
      <c r="N380" s="216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129</v>
      </c>
      <c r="AU380" s="16" t="s">
        <v>75</v>
      </c>
    </row>
    <row r="381" s="12" customFormat="1" ht="25.92" customHeight="1">
      <c r="A381" s="12"/>
      <c r="B381" s="183"/>
      <c r="C381" s="184"/>
      <c r="D381" s="185" t="s">
        <v>68</v>
      </c>
      <c r="E381" s="186" t="s">
        <v>730</v>
      </c>
      <c r="F381" s="186" t="s">
        <v>731</v>
      </c>
      <c r="G381" s="184"/>
      <c r="H381" s="184"/>
      <c r="I381" s="187"/>
      <c r="J381" s="188">
        <f>BK381</f>
        <v>0</v>
      </c>
      <c r="K381" s="184"/>
      <c r="L381" s="189"/>
      <c r="M381" s="190"/>
      <c r="N381" s="191"/>
      <c r="O381" s="191"/>
      <c r="P381" s="192">
        <f>P382+P389+P394+P397+P401</f>
        <v>0</v>
      </c>
      <c r="Q381" s="191"/>
      <c r="R381" s="192">
        <f>R382+R389+R394+R397+R401</f>
        <v>0</v>
      </c>
      <c r="S381" s="191"/>
      <c r="T381" s="193">
        <f>T382+T389+T394+T397+T401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94" t="s">
        <v>150</v>
      </c>
      <c r="AT381" s="195" t="s">
        <v>68</v>
      </c>
      <c r="AU381" s="195" t="s">
        <v>69</v>
      </c>
      <c r="AY381" s="194" t="s">
        <v>120</v>
      </c>
      <c r="BK381" s="196">
        <f>BK382+BK389+BK394+BK397+BK401</f>
        <v>0</v>
      </c>
    </row>
    <row r="382" s="12" customFormat="1" ht="22.8" customHeight="1">
      <c r="A382" s="12"/>
      <c r="B382" s="183"/>
      <c r="C382" s="184"/>
      <c r="D382" s="185" t="s">
        <v>68</v>
      </c>
      <c r="E382" s="197" t="s">
        <v>732</v>
      </c>
      <c r="F382" s="197" t="s">
        <v>733</v>
      </c>
      <c r="G382" s="184"/>
      <c r="H382" s="184"/>
      <c r="I382" s="187"/>
      <c r="J382" s="198">
        <f>BK382</f>
        <v>0</v>
      </c>
      <c r="K382" s="184"/>
      <c r="L382" s="189"/>
      <c r="M382" s="190"/>
      <c r="N382" s="191"/>
      <c r="O382" s="191"/>
      <c r="P382" s="192">
        <f>SUM(P383:P388)</f>
        <v>0</v>
      </c>
      <c r="Q382" s="191"/>
      <c r="R382" s="192">
        <f>SUM(R383:R388)</f>
        <v>0</v>
      </c>
      <c r="S382" s="191"/>
      <c r="T382" s="193">
        <f>SUM(T383:T388)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94" t="s">
        <v>150</v>
      </c>
      <c r="AT382" s="195" t="s">
        <v>68</v>
      </c>
      <c r="AU382" s="195" t="s">
        <v>75</v>
      </c>
      <c r="AY382" s="194" t="s">
        <v>120</v>
      </c>
      <c r="BK382" s="196">
        <f>SUM(BK383:BK388)</f>
        <v>0</v>
      </c>
    </row>
    <row r="383" s="2" customFormat="1" ht="16.5" customHeight="1">
      <c r="A383" s="37"/>
      <c r="B383" s="38"/>
      <c r="C383" s="199" t="s">
        <v>734</v>
      </c>
      <c r="D383" s="199" t="s">
        <v>122</v>
      </c>
      <c r="E383" s="200" t="s">
        <v>735</v>
      </c>
      <c r="F383" s="201" t="s">
        <v>736</v>
      </c>
      <c r="G383" s="202" t="s">
        <v>737</v>
      </c>
      <c r="H383" s="203">
        <v>1</v>
      </c>
      <c r="I383" s="204"/>
      <c r="J383" s="205">
        <f>ROUND(I383*H383,2)</f>
        <v>0</v>
      </c>
      <c r="K383" s="201" t="s">
        <v>126</v>
      </c>
      <c r="L383" s="43"/>
      <c r="M383" s="206" t="s">
        <v>19</v>
      </c>
      <c r="N383" s="207" t="s">
        <v>40</v>
      </c>
      <c r="O383" s="83"/>
      <c r="P383" s="208">
        <f>O383*H383</f>
        <v>0</v>
      </c>
      <c r="Q383" s="208">
        <v>0</v>
      </c>
      <c r="R383" s="208">
        <f>Q383*H383</f>
        <v>0</v>
      </c>
      <c r="S383" s="208">
        <v>0</v>
      </c>
      <c r="T383" s="209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10" t="s">
        <v>738</v>
      </c>
      <c r="AT383" s="210" t="s">
        <v>122</v>
      </c>
      <c r="AU383" s="210" t="s">
        <v>77</v>
      </c>
      <c r="AY383" s="16" t="s">
        <v>120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6" t="s">
        <v>75</v>
      </c>
      <c r="BK383" s="211">
        <f>ROUND(I383*H383,2)</f>
        <v>0</v>
      </c>
      <c r="BL383" s="16" t="s">
        <v>738</v>
      </c>
      <c r="BM383" s="210" t="s">
        <v>739</v>
      </c>
    </row>
    <row r="384" s="2" customFormat="1">
      <c r="A384" s="37"/>
      <c r="B384" s="38"/>
      <c r="C384" s="39"/>
      <c r="D384" s="212" t="s">
        <v>129</v>
      </c>
      <c r="E384" s="39"/>
      <c r="F384" s="213" t="s">
        <v>740</v>
      </c>
      <c r="G384" s="39"/>
      <c r="H384" s="39"/>
      <c r="I384" s="214"/>
      <c r="J384" s="39"/>
      <c r="K384" s="39"/>
      <c r="L384" s="43"/>
      <c r="M384" s="215"/>
      <c r="N384" s="216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129</v>
      </c>
      <c r="AU384" s="16" t="s">
        <v>77</v>
      </c>
    </row>
    <row r="385" s="2" customFormat="1" ht="16.5" customHeight="1">
      <c r="A385" s="37"/>
      <c r="B385" s="38"/>
      <c r="C385" s="199" t="s">
        <v>741</v>
      </c>
      <c r="D385" s="199" t="s">
        <v>122</v>
      </c>
      <c r="E385" s="200" t="s">
        <v>742</v>
      </c>
      <c r="F385" s="201" t="s">
        <v>743</v>
      </c>
      <c r="G385" s="202" t="s">
        <v>737</v>
      </c>
      <c r="H385" s="203">
        <v>1</v>
      </c>
      <c r="I385" s="204"/>
      <c r="J385" s="205">
        <f>ROUND(I385*H385,2)</f>
        <v>0</v>
      </c>
      <c r="K385" s="201" t="s">
        <v>126</v>
      </c>
      <c r="L385" s="43"/>
      <c r="M385" s="206" t="s">
        <v>19</v>
      </c>
      <c r="N385" s="207" t="s">
        <v>40</v>
      </c>
      <c r="O385" s="83"/>
      <c r="P385" s="208">
        <f>O385*H385</f>
        <v>0</v>
      </c>
      <c r="Q385" s="208">
        <v>0</v>
      </c>
      <c r="R385" s="208">
        <f>Q385*H385</f>
        <v>0</v>
      </c>
      <c r="S385" s="208">
        <v>0</v>
      </c>
      <c r="T385" s="20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10" t="s">
        <v>738</v>
      </c>
      <c r="AT385" s="210" t="s">
        <v>122</v>
      </c>
      <c r="AU385" s="210" t="s">
        <v>77</v>
      </c>
      <c r="AY385" s="16" t="s">
        <v>120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6" t="s">
        <v>75</v>
      </c>
      <c r="BK385" s="211">
        <f>ROUND(I385*H385,2)</f>
        <v>0</v>
      </c>
      <c r="BL385" s="16" t="s">
        <v>738</v>
      </c>
      <c r="BM385" s="210" t="s">
        <v>744</v>
      </c>
    </row>
    <row r="386" s="2" customFormat="1">
      <c r="A386" s="37"/>
      <c r="B386" s="38"/>
      <c r="C386" s="39"/>
      <c r="D386" s="212" t="s">
        <v>129</v>
      </c>
      <c r="E386" s="39"/>
      <c r="F386" s="213" t="s">
        <v>745</v>
      </c>
      <c r="G386" s="39"/>
      <c r="H386" s="39"/>
      <c r="I386" s="214"/>
      <c r="J386" s="39"/>
      <c r="K386" s="39"/>
      <c r="L386" s="43"/>
      <c r="M386" s="215"/>
      <c r="N386" s="216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129</v>
      </c>
      <c r="AU386" s="16" t="s">
        <v>77</v>
      </c>
    </row>
    <row r="387" s="2" customFormat="1" ht="16.5" customHeight="1">
      <c r="A387" s="37"/>
      <c r="B387" s="38"/>
      <c r="C387" s="199" t="s">
        <v>746</v>
      </c>
      <c r="D387" s="199" t="s">
        <v>122</v>
      </c>
      <c r="E387" s="200" t="s">
        <v>747</v>
      </c>
      <c r="F387" s="201" t="s">
        <v>748</v>
      </c>
      <c r="G387" s="202" t="s">
        <v>737</v>
      </c>
      <c r="H387" s="203">
        <v>1</v>
      </c>
      <c r="I387" s="204"/>
      <c r="J387" s="205">
        <f>ROUND(I387*H387,2)</f>
        <v>0</v>
      </c>
      <c r="K387" s="201" t="s">
        <v>126</v>
      </c>
      <c r="L387" s="43"/>
      <c r="M387" s="206" t="s">
        <v>19</v>
      </c>
      <c r="N387" s="207" t="s">
        <v>40</v>
      </c>
      <c r="O387" s="83"/>
      <c r="P387" s="208">
        <f>O387*H387</f>
        <v>0</v>
      </c>
      <c r="Q387" s="208">
        <v>0</v>
      </c>
      <c r="R387" s="208">
        <f>Q387*H387</f>
        <v>0</v>
      </c>
      <c r="S387" s="208">
        <v>0</v>
      </c>
      <c r="T387" s="209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10" t="s">
        <v>738</v>
      </c>
      <c r="AT387" s="210" t="s">
        <v>122</v>
      </c>
      <c r="AU387" s="210" t="s">
        <v>77</v>
      </c>
      <c r="AY387" s="16" t="s">
        <v>120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6" t="s">
        <v>75</v>
      </c>
      <c r="BK387" s="211">
        <f>ROUND(I387*H387,2)</f>
        <v>0</v>
      </c>
      <c r="BL387" s="16" t="s">
        <v>738</v>
      </c>
      <c r="BM387" s="210" t="s">
        <v>749</v>
      </c>
    </row>
    <row r="388" s="2" customFormat="1">
      <c r="A388" s="37"/>
      <c r="B388" s="38"/>
      <c r="C388" s="39"/>
      <c r="D388" s="212" t="s">
        <v>129</v>
      </c>
      <c r="E388" s="39"/>
      <c r="F388" s="213" t="s">
        <v>750</v>
      </c>
      <c r="G388" s="39"/>
      <c r="H388" s="39"/>
      <c r="I388" s="214"/>
      <c r="J388" s="39"/>
      <c r="K388" s="39"/>
      <c r="L388" s="43"/>
      <c r="M388" s="215"/>
      <c r="N388" s="216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129</v>
      </c>
      <c r="AU388" s="16" t="s">
        <v>77</v>
      </c>
    </row>
    <row r="389" s="12" customFormat="1" ht="22.8" customHeight="1">
      <c r="A389" s="12"/>
      <c r="B389" s="183"/>
      <c r="C389" s="184"/>
      <c r="D389" s="185" t="s">
        <v>68</v>
      </c>
      <c r="E389" s="197" t="s">
        <v>751</v>
      </c>
      <c r="F389" s="197" t="s">
        <v>752</v>
      </c>
      <c r="G389" s="184"/>
      <c r="H389" s="184"/>
      <c r="I389" s="187"/>
      <c r="J389" s="198">
        <f>BK389</f>
        <v>0</v>
      </c>
      <c r="K389" s="184"/>
      <c r="L389" s="189"/>
      <c r="M389" s="190"/>
      <c r="N389" s="191"/>
      <c r="O389" s="191"/>
      <c r="P389" s="192">
        <f>SUM(P390:P393)</f>
        <v>0</v>
      </c>
      <c r="Q389" s="191"/>
      <c r="R389" s="192">
        <f>SUM(R390:R393)</f>
        <v>0</v>
      </c>
      <c r="S389" s="191"/>
      <c r="T389" s="193">
        <f>SUM(T390:T393)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194" t="s">
        <v>150</v>
      </c>
      <c r="AT389" s="195" t="s">
        <v>68</v>
      </c>
      <c r="AU389" s="195" t="s">
        <v>75</v>
      </c>
      <c r="AY389" s="194" t="s">
        <v>120</v>
      </c>
      <c r="BK389" s="196">
        <f>SUM(BK390:BK393)</f>
        <v>0</v>
      </c>
    </row>
    <row r="390" s="2" customFormat="1" ht="16.5" customHeight="1">
      <c r="A390" s="37"/>
      <c r="B390" s="38"/>
      <c r="C390" s="199" t="s">
        <v>753</v>
      </c>
      <c r="D390" s="199" t="s">
        <v>122</v>
      </c>
      <c r="E390" s="200" t="s">
        <v>754</v>
      </c>
      <c r="F390" s="201" t="s">
        <v>755</v>
      </c>
      <c r="G390" s="202" t="s">
        <v>737</v>
      </c>
      <c r="H390" s="203">
        <v>1</v>
      </c>
      <c r="I390" s="204"/>
      <c r="J390" s="205">
        <f>ROUND(I390*H390,2)</f>
        <v>0</v>
      </c>
      <c r="K390" s="201" t="s">
        <v>126</v>
      </c>
      <c r="L390" s="43"/>
      <c r="M390" s="206" t="s">
        <v>19</v>
      </c>
      <c r="N390" s="207" t="s">
        <v>40</v>
      </c>
      <c r="O390" s="83"/>
      <c r="P390" s="208">
        <f>O390*H390</f>
        <v>0</v>
      </c>
      <c r="Q390" s="208">
        <v>0</v>
      </c>
      <c r="R390" s="208">
        <f>Q390*H390</f>
        <v>0</v>
      </c>
      <c r="S390" s="208">
        <v>0</v>
      </c>
      <c r="T390" s="20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10" t="s">
        <v>738</v>
      </c>
      <c r="AT390" s="210" t="s">
        <v>122</v>
      </c>
      <c r="AU390" s="210" t="s">
        <v>77</v>
      </c>
      <c r="AY390" s="16" t="s">
        <v>120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6" t="s">
        <v>75</v>
      </c>
      <c r="BK390" s="211">
        <f>ROUND(I390*H390,2)</f>
        <v>0</v>
      </c>
      <c r="BL390" s="16" t="s">
        <v>738</v>
      </c>
      <c r="BM390" s="210" t="s">
        <v>756</v>
      </c>
    </row>
    <row r="391" s="2" customFormat="1">
      <c r="A391" s="37"/>
      <c r="B391" s="38"/>
      <c r="C391" s="39"/>
      <c r="D391" s="212" t="s">
        <v>129</v>
      </c>
      <c r="E391" s="39"/>
      <c r="F391" s="213" t="s">
        <v>757</v>
      </c>
      <c r="G391" s="39"/>
      <c r="H391" s="39"/>
      <c r="I391" s="214"/>
      <c r="J391" s="39"/>
      <c r="K391" s="39"/>
      <c r="L391" s="43"/>
      <c r="M391" s="215"/>
      <c r="N391" s="216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129</v>
      </c>
      <c r="AU391" s="16" t="s">
        <v>77</v>
      </c>
    </row>
    <row r="392" s="2" customFormat="1" ht="16.5" customHeight="1">
      <c r="A392" s="37"/>
      <c r="B392" s="38"/>
      <c r="C392" s="199" t="s">
        <v>758</v>
      </c>
      <c r="D392" s="199" t="s">
        <v>122</v>
      </c>
      <c r="E392" s="200" t="s">
        <v>759</v>
      </c>
      <c r="F392" s="201" t="s">
        <v>760</v>
      </c>
      <c r="G392" s="202" t="s">
        <v>737</v>
      </c>
      <c r="H392" s="203">
        <v>1</v>
      </c>
      <c r="I392" s="204"/>
      <c r="J392" s="205">
        <f>ROUND(I392*H392,2)</f>
        <v>0</v>
      </c>
      <c r="K392" s="201" t="s">
        <v>126</v>
      </c>
      <c r="L392" s="43"/>
      <c r="M392" s="206" t="s">
        <v>19</v>
      </c>
      <c r="N392" s="207" t="s">
        <v>40</v>
      </c>
      <c r="O392" s="83"/>
      <c r="P392" s="208">
        <f>O392*H392</f>
        <v>0</v>
      </c>
      <c r="Q392" s="208">
        <v>0</v>
      </c>
      <c r="R392" s="208">
        <f>Q392*H392</f>
        <v>0</v>
      </c>
      <c r="S392" s="208">
        <v>0</v>
      </c>
      <c r="T392" s="20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10" t="s">
        <v>738</v>
      </c>
      <c r="AT392" s="210" t="s">
        <v>122</v>
      </c>
      <c r="AU392" s="210" t="s">
        <v>77</v>
      </c>
      <c r="AY392" s="16" t="s">
        <v>120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6" t="s">
        <v>75</v>
      </c>
      <c r="BK392" s="211">
        <f>ROUND(I392*H392,2)</f>
        <v>0</v>
      </c>
      <c r="BL392" s="16" t="s">
        <v>738</v>
      </c>
      <c r="BM392" s="210" t="s">
        <v>761</v>
      </c>
    </row>
    <row r="393" s="2" customFormat="1">
      <c r="A393" s="37"/>
      <c r="B393" s="38"/>
      <c r="C393" s="39"/>
      <c r="D393" s="212" t="s">
        <v>129</v>
      </c>
      <c r="E393" s="39"/>
      <c r="F393" s="213" t="s">
        <v>762</v>
      </c>
      <c r="G393" s="39"/>
      <c r="H393" s="39"/>
      <c r="I393" s="214"/>
      <c r="J393" s="39"/>
      <c r="K393" s="39"/>
      <c r="L393" s="43"/>
      <c r="M393" s="215"/>
      <c r="N393" s="216"/>
      <c r="O393" s="83"/>
      <c r="P393" s="83"/>
      <c r="Q393" s="83"/>
      <c r="R393" s="83"/>
      <c r="S393" s="83"/>
      <c r="T393" s="84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129</v>
      </c>
      <c r="AU393" s="16" t="s">
        <v>77</v>
      </c>
    </row>
    <row r="394" s="12" customFormat="1" ht="22.8" customHeight="1">
      <c r="A394" s="12"/>
      <c r="B394" s="183"/>
      <c r="C394" s="184"/>
      <c r="D394" s="185" t="s">
        <v>68</v>
      </c>
      <c r="E394" s="197" t="s">
        <v>763</v>
      </c>
      <c r="F394" s="197" t="s">
        <v>764</v>
      </c>
      <c r="G394" s="184"/>
      <c r="H394" s="184"/>
      <c r="I394" s="187"/>
      <c r="J394" s="198">
        <f>BK394</f>
        <v>0</v>
      </c>
      <c r="K394" s="184"/>
      <c r="L394" s="189"/>
      <c r="M394" s="190"/>
      <c r="N394" s="191"/>
      <c r="O394" s="191"/>
      <c r="P394" s="192">
        <f>SUM(P395:P396)</f>
        <v>0</v>
      </c>
      <c r="Q394" s="191"/>
      <c r="R394" s="192">
        <f>SUM(R395:R396)</f>
        <v>0</v>
      </c>
      <c r="S394" s="191"/>
      <c r="T394" s="193">
        <f>SUM(T395:T396)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194" t="s">
        <v>150</v>
      </c>
      <c r="AT394" s="195" t="s">
        <v>68</v>
      </c>
      <c r="AU394" s="195" t="s">
        <v>75</v>
      </c>
      <c r="AY394" s="194" t="s">
        <v>120</v>
      </c>
      <c r="BK394" s="196">
        <f>SUM(BK395:BK396)</f>
        <v>0</v>
      </c>
    </row>
    <row r="395" s="2" customFormat="1" ht="16.5" customHeight="1">
      <c r="A395" s="37"/>
      <c r="B395" s="38"/>
      <c r="C395" s="199" t="s">
        <v>765</v>
      </c>
      <c r="D395" s="199" t="s">
        <v>122</v>
      </c>
      <c r="E395" s="200" t="s">
        <v>766</v>
      </c>
      <c r="F395" s="201" t="s">
        <v>767</v>
      </c>
      <c r="G395" s="202" t="s">
        <v>737</v>
      </c>
      <c r="H395" s="203">
        <v>1</v>
      </c>
      <c r="I395" s="204"/>
      <c r="J395" s="205">
        <f>ROUND(I395*H395,2)</f>
        <v>0</v>
      </c>
      <c r="K395" s="201" t="s">
        <v>126</v>
      </c>
      <c r="L395" s="43"/>
      <c r="M395" s="206" t="s">
        <v>19</v>
      </c>
      <c r="N395" s="207" t="s">
        <v>40</v>
      </c>
      <c r="O395" s="83"/>
      <c r="P395" s="208">
        <f>O395*H395</f>
        <v>0</v>
      </c>
      <c r="Q395" s="208">
        <v>0</v>
      </c>
      <c r="R395" s="208">
        <f>Q395*H395</f>
        <v>0</v>
      </c>
      <c r="S395" s="208">
        <v>0</v>
      </c>
      <c r="T395" s="20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10" t="s">
        <v>738</v>
      </c>
      <c r="AT395" s="210" t="s">
        <v>122</v>
      </c>
      <c r="AU395" s="210" t="s">
        <v>77</v>
      </c>
      <c r="AY395" s="16" t="s">
        <v>120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6" t="s">
        <v>75</v>
      </c>
      <c r="BK395" s="211">
        <f>ROUND(I395*H395,2)</f>
        <v>0</v>
      </c>
      <c r="BL395" s="16" t="s">
        <v>738</v>
      </c>
      <c r="BM395" s="210" t="s">
        <v>768</v>
      </c>
    </row>
    <row r="396" s="2" customFormat="1">
      <c r="A396" s="37"/>
      <c r="B396" s="38"/>
      <c r="C396" s="39"/>
      <c r="D396" s="212" t="s">
        <v>129</v>
      </c>
      <c r="E396" s="39"/>
      <c r="F396" s="213" t="s">
        <v>769</v>
      </c>
      <c r="G396" s="39"/>
      <c r="H396" s="39"/>
      <c r="I396" s="214"/>
      <c r="J396" s="39"/>
      <c r="K396" s="39"/>
      <c r="L396" s="43"/>
      <c r="M396" s="215"/>
      <c r="N396" s="216"/>
      <c r="O396" s="83"/>
      <c r="P396" s="83"/>
      <c r="Q396" s="83"/>
      <c r="R396" s="83"/>
      <c r="S396" s="83"/>
      <c r="T396" s="84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129</v>
      </c>
      <c r="AU396" s="16" t="s">
        <v>77</v>
      </c>
    </row>
    <row r="397" s="12" customFormat="1" ht="22.8" customHeight="1">
      <c r="A397" s="12"/>
      <c r="B397" s="183"/>
      <c r="C397" s="184"/>
      <c r="D397" s="185" t="s">
        <v>68</v>
      </c>
      <c r="E397" s="197" t="s">
        <v>770</v>
      </c>
      <c r="F397" s="197" t="s">
        <v>771</v>
      </c>
      <c r="G397" s="184"/>
      <c r="H397" s="184"/>
      <c r="I397" s="187"/>
      <c r="J397" s="198">
        <f>BK397</f>
        <v>0</v>
      </c>
      <c r="K397" s="184"/>
      <c r="L397" s="189"/>
      <c r="M397" s="190"/>
      <c r="N397" s="191"/>
      <c r="O397" s="191"/>
      <c r="P397" s="192">
        <f>SUM(P398:P400)</f>
        <v>0</v>
      </c>
      <c r="Q397" s="191"/>
      <c r="R397" s="192">
        <f>SUM(R398:R400)</f>
        <v>0</v>
      </c>
      <c r="S397" s="191"/>
      <c r="T397" s="193">
        <f>SUM(T398:T400)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94" t="s">
        <v>150</v>
      </c>
      <c r="AT397" s="195" t="s">
        <v>68</v>
      </c>
      <c r="AU397" s="195" t="s">
        <v>75</v>
      </c>
      <c r="AY397" s="194" t="s">
        <v>120</v>
      </c>
      <c r="BK397" s="196">
        <f>SUM(BK398:BK400)</f>
        <v>0</v>
      </c>
    </row>
    <row r="398" s="2" customFormat="1" ht="16.5" customHeight="1">
      <c r="A398" s="37"/>
      <c r="B398" s="38"/>
      <c r="C398" s="199" t="s">
        <v>772</v>
      </c>
      <c r="D398" s="199" t="s">
        <v>122</v>
      </c>
      <c r="E398" s="200" t="s">
        <v>773</v>
      </c>
      <c r="F398" s="201" t="s">
        <v>774</v>
      </c>
      <c r="G398" s="202" t="s">
        <v>775</v>
      </c>
      <c r="H398" s="203">
        <v>1</v>
      </c>
      <c r="I398" s="204"/>
      <c r="J398" s="205">
        <f>ROUND(I398*H398,2)</f>
        <v>0</v>
      </c>
      <c r="K398" s="201" t="s">
        <v>126</v>
      </c>
      <c r="L398" s="43"/>
      <c r="M398" s="206" t="s">
        <v>19</v>
      </c>
      <c r="N398" s="207" t="s">
        <v>40</v>
      </c>
      <c r="O398" s="83"/>
      <c r="P398" s="208">
        <f>O398*H398</f>
        <v>0</v>
      </c>
      <c r="Q398" s="208">
        <v>0</v>
      </c>
      <c r="R398" s="208">
        <f>Q398*H398</f>
        <v>0</v>
      </c>
      <c r="S398" s="208">
        <v>0</v>
      </c>
      <c r="T398" s="20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10" t="s">
        <v>738</v>
      </c>
      <c r="AT398" s="210" t="s">
        <v>122</v>
      </c>
      <c r="AU398" s="210" t="s">
        <v>77</v>
      </c>
      <c r="AY398" s="16" t="s">
        <v>120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6" t="s">
        <v>75</v>
      </c>
      <c r="BK398" s="211">
        <f>ROUND(I398*H398,2)</f>
        <v>0</v>
      </c>
      <c r="BL398" s="16" t="s">
        <v>738</v>
      </c>
      <c r="BM398" s="210" t="s">
        <v>776</v>
      </c>
    </row>
    <row r="399" s="2" customFormat="1">
      <c r="A399" s="37"/>
      <c r="B399" s="38"/>
      <c r="C399" s="39"/>
      <c r="D399" s="212" t="s">
        <v>129</v>
      </c>
      <c r="E399" s="39"/>
      <c r="F399" s="213" t="s">
        <v>777</v>
      </c>
      <c r="G399" s="39"/>
      <c r="H399" s="39"/>
      <c r="I399" s="214"/>
      <c r="J399" s="39"/>
      <c r="K399" s="39"/>
      <c r="L399" s="43"/>
      <c r="M399" s="215"/>
      <c r="N399" s="216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129</v>
      </c>
      <c r="AU399" s="16" t="s">
        <v>77</v>
      </c>
    </row>
    <row r="400" s="2" customFormat="1">
      <c r="A400" s="37"/>
      <c r="B400" s="38"/>
      <c r="C400" s="39"/>
      <c r="D400" s="219" t="s">
        <v>187</v>
      </c>
      <c r="E400" s="39"/>
      <c r="F400" s="229" t="s">
        <v>778</v>
      </c>
      <c r="G400" s="39"/>
      <c r="H400" s="39"/>
      <c r="I400" s="214"/>
      <c r="J400" s="39"/>
      <c r="K400" s="39"/>
      <c r="L400" s="43"/>
      <c r="M400" s="215"/>
      <c r="N400" s="216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187</v>
      </c>
      <c r="AU400" s="16" t="s">
        <v>77</v>
      </c>
    </row>
    <row r="401" s="12" customFormat="1" ht="22.8" customHeight="1">
      <c r="A401" s="12"/>
      <c r="B401" s="183"/>
      <c r="C401" s="184"/>
      <c r="D401" s="185" t="s">
        <v>68</v>
      </c>
      <c r="E401" s="197" t="s">
        <v>779</v>
      </c>
      <c r="F401" s="197" t="s">
        <v>780</v>
      </c>
      <c r="G401" s="184"/>
      <c r="H401" s="184"/>
      <c r="I401" s="187"/>
      <c r="J401" s="198">
        <f>BK401</f>
        <v>0</v>
      </c>
      <c r="K401" s="184"/>
      <c r="L401" s="189"/>
      <c r="M401" s="190"/>
      <c r="N401" s="191"/>
      <c r="O401" s="191"/>
      <c r="P401" s="192">
        <f>SUM(P402:P406)</f>
        <v>0</v>
      </c>
      <c r="Q401" s="191"/>
      <c r="R401" s="192">
        <f>SUM(R402:R406)</f>
        <v>0</v>
      </c>
      <c r="S401" s="191"/>
      <c r="T401" s="193">
        <f>SUM(T402:T406)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4" t="s">
        <v>150</v>
      </c>
      <c r="AT401" s="195" t="s">
        <v>68</v>
      </c>
      <c r="AU401" s="195" t="s">
        <v>75</v>
      </c>
      <c r="AY401" s="194" t="s">
        <v>120</v>
      </c>
      <c r="BK401" s="196">
        <f>SUM(BK402:BK406)</f>
        <v>0</v>
      </c>
    </row>
    <row r="402" s="2" customFormat="1" ht="16.5" customHeight="1">
      <c r="A402" s="37"/>
      <c r="B402" s="38"/>
      <c r="C402" s="199" t="s">
        <v>781</v>
      </c>
      <c r="D402" s="199" t="s">
        <v>122</v>
      </c>
      <c r="E402" s="200" t="s">
        <v>782</v>
      </c>
      <c r="F402" s="201" t="s">
        <v>783</v>
      </c>
      <c r="G402" s="202" t="s">
        <v>737</v>
      </c>
      <c r="H402" s="203">
        <v>1</v>
      </c>
      <c r="I402" s="204"/>
      <c r="J402" s="205">
        <f>ROUND(I402*H402,2)</f>
        <v>0</v>
      </c>
      <c r="K402" s="201" t="s">
        <v>126</v>
      </c>
      <c r="L402" s="43"/>
      <c r="M402" s="206" t="s">
        <v>19</v>
      </c>
      <c r="N402" s="207" t="s">
        <v>40</v>
      </c>
      <c r="O402" s="83"/>
      <c r="P402" s="208">
        <f>O402*H402</f>
        <v>0</v>
      </c>
      <c r="Q402" s="208">
        <v>0</v>
      </c>
      <c r="R402" s="208">
        <f>Q402*H402</f>
        <v>0</v>
      </c>
      <c r="S402" s="208">
        <v>0</v>
      </c>
      <c r="T402" s="20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10" t="s">
        <v>738</v>
      </c>
      <c r="AT402" s="210" t="s">
        <v>122</v>
      </c>
      <c r="AU402" s="210" t="s">
        <v>77</v>
      </c>
      <c r="AY402" s="16" t="s">
        <v>120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6" t="s">
        <v>75</v>
      </c>
      <c r="BK402" s="211">
        <f>ROUND(I402*H402,2)</f>
        <v>0</v>
      </c>
      <c r="BL402" s="16" t="s">
        <v>738</v>
      </c>
      <c r="BM402" s="210" t="s">
        <v>784</v>
      </c>
    </row>
    <row r="403" s="2" customFormat="1">
      <c r="A403" s="37"/>
      <c r="B403" s="38"/>
      <c r="C403" s="39"/>
      <c r="D403" s="212" t="s">
        <v>129</v>
      </c>
      <c r="E403" s="39"/>
      <c r="F403" s="213" t="s">
        <v>785</v>
      </c>
      <c r="G403" s="39"/>
      <c r="H403" s="39"/>
      <c r="I403" s="214"/>
      <c r="J403" s="39"/>
      <c r="K403" s="39"/>
      <c r="L403" s="43"/>
      <c r="M403" s="215"/>
      <c r="N403" s="216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129</v>
      </c>
      <c r="AU403" s="16" t="s">
        <v>77</v>
      </c>
    </row>
    <row r="404" s="2" customFormat="1" ht="16.5" customHeight="1">
      <c r="A404" s="37"/>
      <c r="B404" s="38"/>
      <c r="C404" s="199" t="s">
        <v>786</v>
      </c>
      <c r="D404" s="199" t="s">
        <v>122</v>
      </c>
      <c r="E404" s="200" t="s">
        <v>787</v>
      </c>
      <c r="F404" s="201" t="s">
        <v>788</v>
      </c>
      <c r="G404" s="202" t="s">
        <v>727</v>
      </c>
      <c r="H404" s="203">
        <v>16</v>
      </c>
      <c r="I404" s="204"/>
      <c r="J404" s="205">
        <f>ROUND(I404*H404,2)</f>
        <v>0</v>
      </c>
      <c r="K404" s="201" t="s">
        <v>126</v>
      </c>
      <c r="L404" s="43"/>
      <c r="M404" s="206" t="s">
        <v>19</v>
      </c>
      <c r="N404" s="207" t="s">
        <v>40</v>
      </c>
      <c r="O404" s="83"/>
      <c r="P404" s="208">
        <f>O404*H404</f>
        <v>0</v>
      </c>
      <c r="Q404" s="208">
        <v>0</v>
      </c>
      <c r="R404" s="208">
        <f>Q404*H404</f>
        <v>0</v>
      </c>
      <c r="S404" s="208">
        <v>0</v>
      </c>
      <c r="T404" s="209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10" t="s">
        <v>738</v>
      </c>
      <c r="AT404" s="210" t="s">
        <v>122</v>
      </c>
      <c r="AU404" s="210" t="s">
        <v>77</v>
      </c>
      <c r="AY404" s="16" t="s">
        <v>120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6" t="s">
        <v>75</v>
      </c>
      <c r="BK404" s="211">
        <f>ROUND(I404*H404,2)</f>
        <v>0</v>
      </c>
      <c r="BL404" s="16" t="s">
        <v>738</v>
      </c>
      <c r="BM404" s="210" t="s">
        <v>789</v>
      </c>
    </row>
    <row r="405" s="2" customFormat="1">
      <c r="A405" s="37"/>
      <c r="B405" s="38"/>
      <c r="C405" s="39"/>
      <c r="D405" s="212" t="s">
        <v>129</v>
      </c>
      <c r="E405" s="39"/>
      <c r="F405" s="213" t="s">
        <v>790</v>
      </c>
      <c r="G405" s="39"/>
      <c r="H405" s="39"/>
      <c r="I405" s="214"/>
      <c r="J405" s="39"/>
      <c r="K405" s="39"/>
      <c r="L405" s="43"/>
      <c r="M405" s="215"/>
      <c r="N405" s="216"/>
      <c r="O405" s="83"/>
      <c r="P405" s="83"/>
      <c r="Q405" s="83"/>
      <c r="R405" s="83"/>
      <c r="S405" s="83"/>
      <c r="T405" s="84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129</v>
      </c>
      <c r="AU405" s="16" t="s">
        <v>77</v>
      </c>
    </row>
    <row r="406" s="2" customFormat="1">
      <c r="A406" s="37"/>
      <c r="B406" s="38"/>
      <c r="C406" s="39"/>
      <c r="D406" s="219" t="s">
        <v>187</v>
      </c>
      <c r="E406" s="39"/>
      <c r="F406" s="229" t="s">
        <v>791</v>
      </c>
      <c r="G406" s="39"/>
      <c r="H406" s="39"/>
      <c r="I406" s="214"/>
      <c r="J406" s="39"/>
      <c r="K406" s="39"/>
      <c r="L406" s="43"/>
      <c r="M406" s="252"/>
      <c r="N406" s="253"/>
      <c r="O406" s="254"/>
      <c r="P406" s="254"/>
      <c r="Q406" s="254"/>
      <c r="R406" s="254"/>
      <c r="S406" s="254"/>
      <c r="T406" s="255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187</v>
      </c>
      <c r="AU406" s="16" t="s">
        <v>77</v>
      </c>
    </row>
    <row r="407" s="2" customFormat="1" ht="6.96" customHeight="1">
      <c r="A407" s="37"/>
      <c r="B407" s="58"/>
      <c r="C407" s="59"/>
      <c r="D407" s="59"/>
      <c r="E407" s="59"/>
      <c r="F407" s="59"/>
      <c r="G407" s="59"/>
      <c r="H407" s="59"/>
      <c r="I407" s="59"/>
      <c r="J407" s="59"/>
      <c r="K407" s="59"/>
      <c r="L407" s="43"/>
      <c r="M407" s="37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</row>
  </sheetData>
  <sheetProtection sheet="1" autoFilter="0" formatColumns="0" formatRows="0" objects="1" scenarios="1" spinCount="100000" saltValue="fib2JvJYvUU1QgOwmWtJGlU4UV04JpznYmq2eaOZG9/E8b4XgHUkKd1+qbhC43+bIaAcCBtVIFvCfeGDWBw0AQ==" hashValue="5L7++nz9+lKLqmHdZdzvntRdn7rL8fU3VWOVDh2GMBnxVeCnUhP5iVFiqhlfD9jZz3vrlwL/S5zTmcuYK8Fsnw==" algorithmName="SHA-512" password="CC61"/>
  <autoFilter ref="C98:K406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4_01/113106023"/>
    <hyperlink ref="F106" r:id="rId2" display="https://podminky.urs.cz/item/CS_URS_2024_01/113107011"/>
    <hyperlink ref="F109" r:id="rId3" display="https://podminky.urs.cz/item/CS_URS_2024_01/113107035"/>
    <hyperlink ref="F112" r:id="rId4" display="https://podminky.urs.cz/item/CS_URS_2024_01/181311104"/>
    <hyperlink ref="F116" r:id="rId5" display="https://podminky.urs.cz/item/CS_URS_2024_01/451577777"/>
    <hyperlink ref="F120" r:id="rId6" display="https://podminky.urs.cz/item/CS_URS_2024_01/564730011"/>
    <hyperlink ref="F123" r:id="rId7" display="https://podminky.urs.cz/item/CS_URS_2024_01/581121112"/>
    <hyperlink ref="F126" r:id="rId8" display="https://podminky.urs.cz/item/CS_URS_2024_01/596211110"/>
    <hyperlink ref="F130" r:id="rId9" display="https://podminky.urs.cz/item/CS_URS_2024_01/919735123"/>
    <hyperlink ref="F134" r:id="rId10" display="https://podminky.urs.cz/item/CS_URS_2024_01/997221571"/>
    <hyperlink ref="F137" r:id="rId11" display="https://podminky.urs.cz/item/CS_URS_2024_01/997221579"/>
    <hyperlink ref="F141" r:id="rId12" display="https://podminky.urs.cz/item/CS_URS_2024_01/997221612"/>
    <hyperlink ref="F143" r:id="rId13" display="https://podminky.urs.cz/item/CS_URS_2024_01/997221861"/>
    <hyperlink ref="F146" r:id="rId14" display="https://podminky.urs.cz/item/CS_URS_2024_01/998223011"/>
    <hyperlink ref="F148" r:id="rId15" display="https://podminky.urs.cz/item/CS_URS_2024_01/998223095"/>
    <hyperlink ref="F151" r:id="rId16" display="https://podminky.urs.cz/item/CS_URS_2024_01/998225194"/>
    <hyperlink ref="F155" r:id="rId17" display="https://podminky.urs.cz/item/CS_URS_2024_01/741120403"/>
    <hyperlink ref="F159" r:id="rId18" display="https://podminky.urs.cz/item/CS_URS_2024_01/741322141"/>
    <hyperlink ref="F165" r:id="rId19" display="https://podminky.urs.cz/item/CS_URS_2024_01/998741194"/>
    <hyperlink ref="F167" r:id="rId20" display="https://podminky.urs.cz/item/CS_URS_2024_01/998741199"/>
    <hyperlink ref="F172" r:id="rId21" display="https://podminky.urs.cz/item/CS_URS_2024_01/210100003"/>
    <hyperlink ref="F175" r:id="rId22" display="https://podminky.urs.cz/item/CS_URS_2024_01/210100014"/>
    <hyperlink ref="F178" r:id="rId23" display="https://podminky.urs.cz/item/CS_URS_2024_01/210100251"/>
    <hyperlink ref="F181" r:id="rId24" display="https://podminky.urs.cz/item/CS_URS_2024_01/210100151"/>
    <hyperlink ref="F184" r:id="rId25" display="https://podminky.urs.cz/item/CS_URS_2024_01/210120102"/>
    <hyperlink ref="F188" r:id="rId26" display="https://podminky.urs.cz/item/CS_URS_2024_01/210203902"/>
    <hyperlink ref="F191" r:id="rId27" display="https://podminky.urs.cz/item/CS_URS_2024_01/218040001"/>
    <hyperlink ref="F194" r:id="rId28" display="https://podminky.urs.cz/item/CS_URS_2024_01/218040093"/>
    <hyperlink ref="F197" r:id="rId29" display="https://podminky.urs.cz/item/CS_URS_2024_01/218040401"/>
    <hyperlink ref="F200" r:id="rId30" display="https://podminky.urs.cz/item/CS_URS_2024_01/218040501"/>
    <hyperlink ref="F203" r:id="rId31" display="https://podminky.urs.cz/item/CS_URS_2024_01/218202013"/>
    <hyperlink ref="F206" r:id="rId32" display="https://podminky.urs.cz/item/CS_URS_2024_01/218204100"/>
    <hyperlink ref="F209" r:id="rId33" display="https://podminky.urs.cz/item/CS_URS_2024_01/460905111"/>
    <hyperlink ref="F212" r:id="rId34" display="https://podminky.urs.cz/item/CS_URS_2024_01/210203901"/>
    <hyperlink ref="F216" r:id="rId35" display="https://podminky.urs.cz/item/CS_URS_2024_01/210204002"/>
    <hyperlink ref="F219" r:id="rId36" display="https://podminky.urs.cz/item/CS_URS_2024_01/210204011"/>
    <hyperlink ref="F222" r:id="rId37" display="https://podminky.urs.cz/item/CS_URS_2024_01/210204103"/>
    <hyperlink ref="F226" r:id="rId38" display="https://podminky.urs.cz/item/CS_URS_2024_01/210204201"/>
    <hyperlink ref="F230" r:id="rId39" display="https://podminky.urs.cz/item/CS_URS_2024_01/210220022"/>
    <hyperlink ref="F235" r:id="rId40" display="https://podminky.urs.cz/item/CS_URS_2024_01/210220301"/>
    <hyperlink ref="F239" r:id="rId41" display="https://podminky.urs.cz/item/CS_URS_2024_01/210280003"/>
    <hyperlink ref="F241" r:id="rId42" display="https://podminky.urs.cz/item/CS_URS_2024_01/210280712"/>
    <hyperlink ref="F243" r:id="rId43" display="https://podminky.urs.cz/item/CS_URS_2024_01/210290461"/>
    <hyperlink ref="F248" r:id="rId44" display="https://podminky.urs.cz/item/CS_URS_2024_01/210293011"/>
    <hyperlink ref="F252" r:id="rId45" display="https://podminky.urs.cz/item/CS_URS_2024_01/210812011"/>
    <hyperlink ref="F257" r:id="rId46" display="https://podminky.urs.cz/item/CS_URS_2024_01/210812033"/>
    <hyperlink ref="F262" r:id="rId47" display="https://podminky.urs.cz/item/CS_URS_2024_01/210812035"/>
    <hyperlink ref="F267" r:id="rId48" display="https://podminky.urs.cz/item/CS_URS_2024_01/210950202"/>
    <hyperlink ref="F273" r:id="rId49" display="https://podminky.urs.cz/item/CS_URS_2024_01/460030011"/>
    <hyperlink ref="F276" r:id="rId50" display="https://podminky.urs.cz/item/CS_URS_2024_01/460030023"/>
    <hyperlink ref="F279" r:id="rId51" display="https://podminky.urs.cz/item/CS_URS_2024_01/460061141"/>
    <hyperlink ref="F281" r:id="rId52" display="https://podminky.urs.cz/item/CS_URS_2024_01/460061142"/>
    <hyperlink ref="F283" r:id="rId53" display="https://podminky.urs.cz/item/CS_URS_2024_01/460061171"/>
    <hyperlink ref="F285" r:id="rId54" display="https://podminky.urs.cz/item/CS_URS_2024_01/460131113"/>
    <hyperlink ref="F290" r:id="rId55" display="https://podminky.urs.cz/item/CS_URS_2024_01/460341112"/>
    <hyperlink ref="F294" r:id="rId56" display="https://podminky.urs.cz/item/CS_URS_2024_01/460341113"/>
    <hyperlink ref="F300" r:id="rId57" display="https://podminky.urs.cz/item/CS_URS_2024_01/460341121"/>
    <hyperlink ref="F308" r:id="rId58" display="https://podminky.urs.cz/item/CS_URS_2024_01/460361121"/>
    <hyperlink ref="F311" r:id="rId59" display="https://podminky.urs.cz/item/CS_URS_2024_01/460371121"/>
    <hyperlink ref="F314" r:id="rId60" display="https://podminky.urs.cz/item/CS_URS_2024_01/460481122"/>
    <hyperlink ref="F317" r:id="rId61" display="https://podminky.urs.cz/item/CS_URS_2024_01/460551112"/>
    <hyperlink ref="F320" r:id="rId62" display="https://podminky.urs.cz/item/CS_URS_2024_01/460581122"/>
    <hyperlink ref="F323" r:id="rId63" display="https://podminky.urs.cz/item/CS_URS_2024_01/460641112"/>
    <hyperlink ref="F331" r:id="rId64" display="https://podminky.urs.cz/item/CS_URS_2024_01/460161272"/>
    <hyperlink ref="F334" r:id="rId65" display="https://podminky.urs.cz/item/CS_URS_2024_01/460391123"/>
    <hyperlink ref="F340" r:id="rId66" display="https://podminky.urs.cz/item/CS_URS_2024_01/460631125"/>
    <hyperlink ref="F344" r:id="rId67" display="https://podminky.urs.cz/item/CS_URS_2024_01/460631212"/>
    <hyperlink ref="F348" r:id="rId68" display="https://podminky.urs.cz/item/CS_URS_2024_01/460661111"/>
    <hyperlink ref="F351" r:id="rId69" display="https://podminky.urs.cz/item/CS_URS_2024_01/460671113"/>
    <hyperlink ref="F354" r:id="rId70" display="https://podminky.urs.cz/item/CS_URS_2024_01/460791213"/>
    <hyperlink ref="F359" r:id="rId71" display="https://podminky.urs.cz/item/CS_URS_2024_01/460431162"/>
    <hyperlink ref="F362" r:id="rId72" display="https://podminky.urs.cz/item/CS_URS_2024_01/469972111"/>
    <hyperlink ref="F364" r:id="rId73" display="https://podminky.urs.cz/item/CS_URS_2024_01/469972121"/>
    <hyperlink ref="F367" r:id="rId74" display="https://podminky.urs.cz/item/CS_URS_2024_01/469973121"/>
    <hyperlink ref="F369" r:id="rId75" display="https://podminky.urs.cz/item/CS_URS_2024_01/469981111"/>
    <hyperlink ref="F371" r:id="rId76" display="https://podminky.urs.cz/item/CS_URS_2024_01/469981211"/>
    <hyperlink ref="F375" r:id="rId77" display="https://podminky.urs.cz/item/CS_URS_2024_01/580106011"/>
    <hyperlink ref="F380" r:id="rId78" display="https://podminky.urs.cz/item/CS_URS_2024_01/HZS2232"/>
    <hyperlink ref="F384" r:id="rId79" display="https://podminky.urs.cz/item/CS_URS_2024_01/011002000"/>
    <hyperlink ref="F386" r:id="rId80" display="https://podminky.urs.cz/item/CS_URS_2024_01/012002000"/>
    <hyperlink ref="F388" r:id="rId81" display="https://podminky.urs.cz/item/CS_URS_2024_01/013002000"/>
    <hyperlink ref="F391" r:id="rId82" display="https://podminky.urs.cz/item/CS_URS_2024_01/031002000"/>
    <hyperlink ref="F393" r:id="rId83" display="https://podminky.urs.cz/item/CS_URS_2024_01/032002000"/>
    <hyperlink ref="F396" r:id="rId84" display="https://podminky.urs.cz/item/CS_URS_2024_01/053002000"/>
    <hyperlink ref="F399" r:id="rId85" display="https://podminky.urs.cz/item/CS_URS_2024_01/076103012"/>
    <hyperlink ref="F403" r:id="rId86" display="https://podminky.urs.cz/item/CS_URS_2024_01/091002000"/>
    <hyperlink ref="F405" r:id="rId87" display="https://podminky.urs.cz/item/CS_URS_2024_01/091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PC-DOMA\UJO</dc:creator>
  <cp:lastModifiedBy>PC-DOMA\UJO</cp:lastModifiedBy>
  <dcterms:created xsi:type="dcterms:W3CDTF">2024-06-08T06:49:37Z</dcterms:created>
  <dcterms:modified xsi:type="dcterms:W3CDTF">2024-06-08T06:49:39Z</dcterms:modified>
</cp:coreProperties>
</file>